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f\Downloads\"/>
    </mc:Choice>
  </mc:AlternateContent>
  <xr:revisionPtr revIDLastSave="0" documentId="13_ncr:1_{9F933DE4-F903-4BA5-8C2D-721009ED0914}" xr6:coauthVersionLast="47" xr6:coauthVersionMax="47" xr10:uidLastSave="{00000000-0000-0000-0000-000000000000}"/>
  <bookViews>
    <workbookView xWindow="28680" yWindow="-120" windowWidth="29040" windowHeight="15840" firstSheet="3" activeTab="11" xr2:uid="{00000000-000D-0000-FFFF-FFFF00000000}"/>
  </bookViews>
  <sheets>
    <sheet name="March 2023" sheetId="17" r:id="rId1"/>
    <sheet name="February 2023" sheetId="16" r:id="rId2"/>
    <sheet name="January 2023" sheetId="15" r:id="rId3"/>
    <sheet name="December 2022" sheetId="14" r:id="rId4"/>
    <sheet name="November 2022" sheetId="13" r:id="rId5"/>
    <sheet name="October 2022" sheetId="12" r:id="rId6"/>
    <sheet name="September 2022" sheetId="11" r:id="rId7"/>
    <sheet name="August 2022" sheetId="10" r:id="rId8"/>
    <sheet name="July 2022" sheetId="9" r:id="rId9"/>
    <sheet name="June 2022" sheetId="8" r:id="rId10"/>
    <sheet name="May 2022" sheetId="7" r:id="rId11"/>
    <sheet name="April 2022" sheetId="6" r:id="rId12"/>
  </sheets>
  <definedNames>
    <definedName name="_xlnm.Print_Area" localSheetId="11">'April 2022'!$A$1:$C$49</definedName>
    <definedName name="_xlnm.Print_Area" localSheetId="7">'August 2022'!$A$1:$C$33</definedName>
    <definedName name="_xlnm.Print_Area" localSheetId="3">'December 2022'!$A$1:$C$49</definedName>
    <definedName name="_xlnm.Print_Area" localSheetId="1">'February 2023'!$A$1:$C$28</definedName>
    <definedName name="_xlnm.Print_Area" localSheetId="2">'January 2023'!$A$1:$C$42</definedName>
    <definedName name="_xlnm.Print_Area" localSheetId="8">'July 2022'!$A$1:$C$35</definedName>
    <definedName name="_xlnm.Print_Area" localSheetId="9">'June 2022'!$A$1:$C$39</definedName>
    <definedName name="_xlnm.Print_Area" localSheetId="0">'March 2023'!$A$1:$C$40</definedName>
    <definedName name="_xlnm.Print_Area" localSheetId="10">'May 2022'!$A$1:$C$33</definedName>
    <definedName name="_xlnm.Print_Area" localSheetId="4">'November 2022'!$A$1:$C$40</definedName>
    <definedName name="_xlnm.Print_Area" localSheetId="5">'October 2022'!$A$1:$C$35</definedName>
    <definedName name="_xlnm.Print_Area" localSheetId="6">'September 2022'!$A$1:$C$34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7" l="1"/>
  <c r="C38" i="8" l="1"/>
  <c r="C45" i="6" l="1"/>
  <c r="C32" i="17" l="1"/>
  <c r="C34" i="15" l="1"/>
  <c r="C20" i="16" l="1"/>
  <c r="C41" i="14" l="1"/>
  <c r="C32" i="13"/>
  <c r="C27" i="12" l="1"/>
  <c r="C26" i="11" l="1"/>
  <c r="C25" i="10" l="1"/>
  <c r="C27" i="9" l="1"/>
</calcChain>
</file>

<file path=xl/sharedStrings.xml><?xml version="1.0" encoding="utf-8"?>
<sst xmlns="http://schemas.openxmlformats.org/spreadsheetml/2006/main" count="228" uniqueCount="140">
  <si>
    <t>Supplier</t>
  </si>
  <si>
    <t>Purchase Description</t>
  </si>
  <si>
    <t>Amount</t>
  </si>
  <si>
    <t>EARLEY TOWN COUNCIL</t>
  </si>
  <si>
    <t>MFG UK Ltd</t>
  </si>
  <si>
    <t>Select Environmental Services Ltd</t>
  </si>
  <si>
    <t>Premium Credit Ltd</t>
  </si>
  <si>
    <t>Wokingham Borough Council</t>
  </si>
  <si>
    <t>Ricoh UK Ltd</t>
  </si>
  <si>
    <t>Southern Electric</t>
  </si>
  <si>
    <t>Regent Gas Ltd</t>
  </si>
  <si>
    <t>ORDERS FOR PAYMENT - March 2023</t>
  </si>
  <si>
    <t>ORDERS FOR PAYMENT - April 2022</t>
  </si>
  <si>
    <t>ORDERS FOR PAYMENT - May 2022</t>
  </si>
  <si>
    <t>ORDERS FOR PAYMENT - June 2022</t>
  </si>
  <si>
    <t>ORDERS FOR PAYMENT - February 2023</t>
  </si>
  <si>
    <t>ORDERS FOR PAYMENT - January 2023</t>
  </si>
  <si>
    <t>ORDERS FOR PAYMENT - December 2022</t>
  </si>
  <si>
    <t>ORDERS FOR PAYMENT - November 2022</t>
  </si>
  <si>
    <t>ORDERS FOR PAYMENT - September 2022</t>
  </si>
  <si>
    <t>ORDERS FOR PAYMENT - October 2022</t>
  </si>
  <si>
    <t>ORDERS FOR PAYMENT - August 2022</t>
  </si>
  <si>
    <t>ORDERS FOR PAYMENT - July 2022</t>
  </si>
  <si>
    <t>RH Microsoft 365 IT Contract Apr 22</t>
  </si>
  <si>
    <t>RH Managed Support Apr 22</t>
  </si>
  <si>
    <t>SR /RH Photocopier Rental Qtr to 30/6/22 + usage Qtr to 31/3/22</t>
  </si>
  <si>
    <t>Rialtas Business Solutions</t>
  </si>
  <si>
    <t>Software support and Maintenance Year to 4/3/23</t>
  </si>
  <si>
    <t>Litter Bins Waste Collection March 22</t>
  </si>
  <si>
    <t>Wicksteed Leisure Ltd</t>
  </si>
  <si>
    <t>Meadow Park Cradle Safety Swing seat x 2</t>
  </si>
  <si>
    <t>Insurance Premium April 22</t>
  </si>
  <si>
    <t>RLCC Gas March 22</t>
  </si>
  <si>
    <t>MPCC Gas March 22</t>
  </si>
  <si>
    <t>SmartestEnergy Business Ltd</t>
  </si>
  <si>
    <t>LP Electricity April 22</t>
  </si>
  <si>
    <t>Street Lighting Dusk to Dawn supply March 22</t>
  </si>
  <si>
    <t xml:space="preserve">Cemetery Rates </t>
  </si>
  <si>
    <t>RH Rates</t>
  </si>
  <si>
    <t>RLCC Rates</t>
  </si>
  <si>
    <t>Lister Wilder</t>
  </si>
  <si>
    <t>SJP Cricket Roller Repair and Engine service</t>
  </si>
  <si>
    <t>MFG UK Ltd T/A Air It Ltd</t>
  </si>
  <si>
    <t>Managed Support May 22</t>
  </si>
  <si>
    <t>Microsoft 365, Email security May 22</t>
  </si>
  <si>
    <t>William Luck</t>
  </si>
  <si>
    <t>Planning Professional Services (15.18 Hrs) April 22</t>
  </si>
  <si>
    <t>Barriers Direct</t>
  </si>
  <si>
    <t>Cemetery 2 x Removable Bollards &amp; Installation</t>
  </si>
  <si>
    <t>Country Supplies</t>
  </si>
  <si>
    <t>Cemetery Topsoil &amp; Landscaping seeds</t>
  </si>
  <si>
    <t>Castle Water Ltd</t>
  </si>
  <si>
    <t>MPCC Water 1/3-31/8/22</t>
  </si>
  <si>
    <t>PHS Group</t>
  </si>
  <si>
    <t>MPCC Waste Disposal 3 mths to 1/9/22</t>
  </si>
  <si>
    <t>RLCC Waste Disposal 3 mths to 1/9/22</t>
  </si>
  <si>
    <t>Premium Credit</t>
  </si>
  <si>
    <t>Insurance Premium May 22</t>
  </si>
  <si>
    <t>SJP Gas April 22</t>
  </si>
  <si>
    <t>MPCC Gas April 22</t>
  </si>
  <si>
    <t>RLCC Gas April 22</t>
  </si>
  <si>
    <t>RH Gas April 22</t>
  </si>
  <si>
    <t>LP Electricity May 22</t>
  </si>
  <si>
    <t>Street Lighting May 22</t>
  </si>
  <si>
    <t>Wokingham B.C.</t>
  </si>
  <si>
    <t>RH Rates May 22</t>
  </si>
  <si>
    <t>RLCC Rates May 22</t>
  </si>
  <si>
    <t>Salaries</t>
  </si>
  <si>
    <t>PAYE &amp; NI April 22</t>
  </si>
  <si>
    <t>Royal County of Berkshire Pension Fund</t>
  </si>
  <si>
    <t>Pension Contributions April 22</t>
  </si>
  <si>
    <t>HMRC</t>
  </si>
  <si>
    <t>April 22 Payroll</t>
  </si>
  <si>
    <t>PAYE &amp; NI May 22</t>
  </si>
  <si>
    <t>Pension Contributions May 22</t>
  </si>
  <si>
    <t>May 22 Payroll</t>
  </si>
  <si>
    <t>ARC Project</t>
  </si>
  <si>
    <t>Grant approved at Full Council Meeting 30/3/22</t>
  </si>
  <si>
    <t>CAB Reading</t>
  </si>
  <si>
    <t>CAB Wokingham</t>
  </si>
  <si>
    <t>Earley Community Minibus</t>
  </si>
  <si>
    <t>Earley Day Centre</t>
  </si>
  <si>
    <t>Trinity Church Lower Earley</t>
  </si>
  <si>
    <t>The Earley Environmental Grp (EASI)</t>
  </si>
  <si>
    <t>Home Start Wokingham</t>
  </si>
  <si>
    <t>Keep Mobile</t>
  </si>
  <si>
    <t>Link Visiting Scheme</t>
  </si>
  <si>
    <t>Me2 Club</t>
  </si>
  <si>
    <t>Queen Victoria Institute Fund</t>
  </si>
  <si>
    <t>Reading Male Voice Choir</t>
  </si>
  <si>
    <t>Sue Ryder Fundraising</t>
  </si>
  <si>
    <t>Trinity Concert Band</t>
  </si>
  <si>
    <t>Wokingham Waterside Centre Ltd</t>
  </si>
  <si>
    <t>Pension Contributions June 22</t>
  </si>
  <si>
    <t>June 22 Payroll</t>
  </si>
  <si>
    <t>PAYE &amp; NI June 22</t>
  </si>
  <si>
    <t>Sports Sponsorship PM</t>
  </si>
  <si>
    <t>First Days Childrens charity</t>
  </si>
  <si>
    <t>Grant Approved at Full Council Meeting 19/6/22</t>
  </si>
  <si>
    <t>Sports Sponsorship Approved at Full Council Meeting 19/6/22</t>
  </si>
  <si>
    <t>All Electrics &amp; Building Manage. Ltd</t>
  </si>
  <si>
    <t>EICR Reports RH&amp;IC £1,104, RH Remedial Works ££3,578.40 RH Lighting £547.20</t>
  </si>
  <si>
    <t>Arkell &amp; Hurcombe</t>
  </si>
  <si>
    <t>CEM 22xCast Aluminium Grave Markers</t>
  </si>
  <si>
    <t>Bowak Ltd</t>
  </si>
  <si>
    <t>Caretaker and H&amp;S supplies All centres</t>
  </si>
  <si>
    <t>John Gosden Consulting</t>
  </si>
  <si>
    <t xml:space="preserve">Flood Plan Preparation </t>
  </si>
  <si>
    <t>JRB Enterprise Ltd</t>
  </si>
  <si>
    <t>50 packs poop Scoop Bags</t>
  </si>
  <si>
    <t>SJP Scarifier, Batteries and Charger</t>
  </si>
  <si>
    <t>MFG UK Ltd (T/a Air IT)</t>
  </si>
  <si>
    <t>Microsoft 365 licence/support June 22</t>
  </si>
  <si>
    <t>Managed IT Support June 22</t>
  </si>
  <si>
    <t>RBS Rialtas</t>
  </si>
  <si>
    <t>Year end closedown</t>
  </si>
  <si>
    <t>Select Environmental Services</t>
  </si>
  <si>
    <t>General Bin Waste collection April 22</t>
  </si>
  <si>
    <t>Trinity Fire &amp; Security Systems</t>
  </si>
  <si>
    <t>SD Fire Alarm Maint contract Yr to 31/5/23</t>
  </si>
  <si>
    <t>Charter Global Ltd</t>
  </si>
  <si>
    <t>Motor  Replacement for Roller Shutter SJP Boiler House</t>
  </si>
  <si>
    <t>Hadley Recycling &amp; Waste Management</t>
  </si>
  <si>
    <t>CEM Skip 14th June 22</t>
  </si>
  <si>
    <t>Litter Bin Collection May 22</t>
  </si>
  <si>
    <t xml:space="preserve">William Luck </t>
  </si>
  <si>
    <t>Town Planning Services May 22</t>
  </si>
  <si>
    <t>Buxtons</t>
  </si>
  <si>
    <t>CEM Strimmer + PPE Trousers/Helmet</t>
  </si>
  <si>
    <t>Gardoo</t>
  </si>
  <si>
    <t>Playsand SJP</t>
  </si>
  <si>
    <t>Castle Water</t>
  </si>
  <si>
    <t>RH Water Estimated Bill to 31/5/22</t>
  </si>
  <si>
    <t>Insurance Pemium June 22</t>
  </si>
  <si>
    <t>MPCC Gas May 22</t>
  </si>
  <si>
    <t>Electric June 22 LP</t>
  </si>
  <si>
    <t>St Light June 22 Dawn to dusk</t>
  </si>
  <si>
    <t>RH Rates June 22</t>
  </si>
  <si>
    <t>RLCC Rates June 22</t>
  </si>
  <si>
    <t>Berkshire Multiple Sclerosis Therapy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</si>
</sst>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44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2" applyFont="1" applyFill="1" applyAlignment="1">
      <alignment vertical="center"/>
    </xf>
    <xf numFmtId="0" fontId="0" fillId="0" borderId="0" xfId="2" applyFont="1" applyFill="1" applyAlignment="1">
      <alignment horizontal="left" vertical="center"/>
    </xf>
    <xf numFmtId="164" fontId="2" fillId="0" borderId="1" xfId="0" applyNumberFormat="1" applyFont="1" applyBorder="1"/>
    <xf numFmtId="164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164" fontId="0" fillId="0" borderId="0" xfId="2" applyNumberFormat="1" applyFont="1" applyFill="1" applyAlignment="1">
      <alignment vertical="center"/>
    </xf>
    <xf numFmtId="164" fontId="0" fillId="0" borderId="0" xfId="0" applyNumberFormat="1" applyFont="1" applyBorder="1"/>
    <xf numFmtId="0" fontId="0" fillId="0" borderId="0" xfId="0" applyFont="1" applyBorder="1"/>
    <xf numFmtId="0" fontId="5" fillId="0" borderId="0" xfId="0" applyFont="1" applyBorder="1"/>
    <xf numFmtId="0" fontId="5" fillId="0" borderId="0" xfId="2" applyFont="1" applyFill="1" applyAlignment="1">
      <alignment horizontal="left" vertical="center"/>
    </xf>
    <xf numFmtId="0" fontId="0" fillId="0" borderId="0" xfId="0" applyProtection="1">
      <protection locked="0"/>
    </xf>
    <xf numFmtId="164" fontId="0" fillId="0" borderId="0" xfId="0" applyNumberFormat="1" applyAlignment="1">
      <alignment horizontal="right"/>
    </xf>
    <xf numFmtId="164" fontId="1" fillId="0" borderId="0" xfId="2" applyNumberFormat="1" applyFont="1" applyFill="1" applyAlignment="1">
      <alignment horizontal="right" vertical="center"/>
    </xf>
    <xf numFmtId="164" fontId="0" fillId="0" borderId="0" xfId="0" applyNumberFormat="1" applyFont="1" applyAlignment="1">
      <alignment horizontal="right"/>
    </xf>
    <xf numFmtId="0" fontId="6" fillId="0" borderId="0" xfId="0" applyFont="1" applyBorder="1"/>
    <xf numFmtId="164" fontId="7" fillId="0" borderId="1" xfId="0" applyNumberFormat="1" applyFont="1" applyBorder="1"/>
    <xf numFmtId="8" fontId="0" fillId="0" borderId="0" xfId="0" applyNumberFormat="1" applyFill="1" applyAlignment="1">
      <alignment horizontal="right"/>
    </xf>
    <xf numFmtId="0" fontId="0" fillId="0" borderId="0" xfId="0" applyAlignment="1">
      <alignment horizontal="left"/>
    </xf>
    <xf numFmtId="8" fontId="0" fillId="0" borderId="0" xfId="0" applyNumberFormat="1"/>
    <xf numFmtId="0" fontId="0" fillId="0" borderId="0" xfId="0" applyFont="1" applyProtection="1">
      <protection locked="0"/>
    </xf>
    <xf numFmtId="164" fontId="0" fillId="0" borderId="0" xfId="2" applyNumberFormat="1" applyFont="1" applyFill="1" applyAlignment="1">
      <alignment horizontal="right" vertical="center"/>
    </xf>
    <xf numFmtId="7" fontId="0" fillId="0" borderId="0" xfId="0" applyNumberFormat="1" applyFont="1" applyAlignment="1">
      <alignment horizontal="right"/>
    </xf>
    <xf numFmtId="0" fontId="0" fillId="0" borderId="0" xfId="0" applyBorder="1"/>
    <xf numFmtId="164" fontId="2" fillId="0" borderId="2" xfId="0" applyNumberFormat="1" applyFont="1" applyBorder="1"/>
    <xf numFmtId="0" fontId="8" fillId="0" borderId="0" xfId="0" applyFont="1"/>
    <xf numFmtId="164" fontId="8" fillId="0" borderId="0" xfId="0" applyNumberFormat="1" applyFont="1" applyAlignment="1">
      <alignment horizontal="right"/>
    </xf>
    <xf numFmtId="164" fontId="9" fillId="0" borderId="0" xfId="0" quotePrefix="1" applyNumberFormat="1" applyFont="1" applyAlignment="1">
      <alignment horizontal="right"/>
    </xf>
    <xf numFmtId="0" fontId="0" fillId="0" borderId="0" xfId="2" applyFont="1" applyAlignment="1">
      <alignment vertical="center"/>
    </xf>
    <xf numFmtId="0" fontId="0" fillId="0" borderId="0" xfId="2" applyFont="1" applyAlignment="1">
      <alignment horizontal="left" vertical="center"/>
    </xf>
    <xf numFmtId="164" fontId="5" fillId="0" borderId="0" xfId="2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/>
    </xf>
    <xf numFmtId="8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17" fontId="0" fillId="0" borderId="0" xfId="2" applyNumberFormat="1" applyFont="1" applyAlignment="1">
      <alignment horizontal="left" vertical="center"/>
    </xf>
    <xf numFmtId="164" fontId="0" fillId="0" borderId="1" xfId="0" applyNumberFormat="1" applyFont="1" applyBorder="1"/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164" fontId="11" fillId="0" borderId="0" xfId="1" applyNumberFormat="1" applyFont="1" applyFill="1" applyBorder="1" applyAlignment="1">
      <alignment horizontal="right" vertical="center"/>
    </xf>
  </cellXfs>
  <cellStyles count="4">
    <cellStyle name="Comma" xfId="1" builtinId="3"/>
    <cellStyle name="Normal" xfId="0" builtinId="0"/>
    <cellStyle name="Normal 16" xfId="3" xr:uid="{00000000-0005-0000-0000-000002000000}"/>
    <cellStyle name="Normal 18" xfId="2" xr:uid="{00000000-0005-0000-0000-000003000000}"/>
  </cellStyles>
  <dxfs count="9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&quot;£&quot;#,##0.00"/>
    </dxf>
    <dxf>
      <font>
        <b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£&quot;#,##0.0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</font>
    </dxf>
    <dxf>
      <font>
        <b val="0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£&quot;#,##0.0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£&quot;#,##0.00"/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5905500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5905500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5905500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3438525</xdr:colOff>
      <xdr:row>0</xdr:row>
      <xdr:rowOff>95250</xdr:rowOff>
    </xdr:from>
    <xdr:to>
      <xdr:col>2</xdr:col>
      <xdr:colOff>638176</xdr:colOff>
      <xdr:row>3</xdr:row>
      <xdr:rowOff>28576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87" t="18751" r="8439" b="14999"/>
        <a:stretch/>
      </xdr:blipFill>
      <xdr:spPr>
        <a:xfrm>
          <a:off x="6143625" y="95250"/>
          <a:ext cx="1047751" cy="5048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0000000}" name="Table1345678910111213141516" displayName="Table1345678910111213141516" ref="A5:C32" totalsRowCount="1" headerRowDxfId="89" dataDxfId="88">
  <autoFilter ref="A5:C31" xr:uid="{00000000-0009-0000-0100-00000F000000}"/>
  <sortState xmlns:xlrd2="http://schemas.microsoft.com/office/spreadsheetml/2017/richdata2" ref="A6:C31">
    <sortCondition ref="A5:A31"/>
  </sortState>
  <tableColumns count="3">
    <tableColumn id="1" xr3:uid="{00000000-0010-0000-0000-000001000000}" name="Supplier" dataDxfId="87" totalsRowDxfId="86"/>
    <tableColumn id="2" xr3:uid="{00000000-0010-0000-0000-000002000000}" name="Purchase Description" dataDxfId="85" totalsRowDxfId="84"/>
    <tableColumn id="3" xr3:uid="{00000000-0010-0000-0000-000003000000}" name="Amount" totalsRowFunction="sum" dataDxfId="83" totalsRowDxfId="82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able134567" displayName="Table134567" ref="A5:C38" totalsRowCount="1" headerRowDxfId="17" dataDxfId="16">
  <autoFilter ref="A5:C37" xr:uid="{00000000-0009-0000-0100-000006000000}"/>
  <sortState xmlns:xlrd2="http://schemas.microsoft.com/office/spreadsheetml/2017/richdata2" ref="A6:C37">
    <sortCondition ref="A5:A37"/>
  </sortState>
  <tableColumns count="3">
    <tableColumn id="1" xr3:uid="{00000000-0010-0000-0900-000001000000}" name="Supplier" dataDxfId="15" totalsRowDxfId="14"/>
    <tableColumn id="2" xr3:uid="{00000000-0010-0000-0900-000002000000}" name="Purchase Description" dataDxfId="13" totalsRowDxfId="12"/>
    <tableColumn id="3" xr3:uid="{00000000-0010-0000-0900-000003000000}" name="Amount" totalsRowFunction="sum" dataDxfId="11" totalsRowDxfId="10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A000000}" name="Table13456" displayName="Table13456" ref="A5:C26" totalsRowShown="0" headerRowDxfId="9" dataDxfId="8">
  <autoFilter ref="A5:C26" xr:uid="{00000000-0009-0000-0100-000005000000}"/>
  <sortState xmlns:xlrd2="http://schemas.microsoft.com/office/spreadsheetml/2017/richdata2" ref="A6:C26">
    <sortCondition ref="A5:A26"/>
  </sortState>
  <tableColumns count="3">
    <tableColumn id="1" xr3:uid="{00000000-0010-0000-0A00-000001000000}" name="Supplier" dataDxfId="7"/>
    <tableColumn id="2" xr3:uid="{00000000-0010-0000-0A00-000002000000}" name="Purchase Description" dataDxfId="6"/>
    <tableColumn id="3" xr3:uid="{00000000-0010-0000-0A00-000003000000}" name="Amount" dataDxfId="5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B000000}" name="Table1345" displayName="Table1345" ref="A5:C45" totalsRowCount="1" headerRowDxfId="4">
  <autoFilter ref="A5:C44" xr:uid="{00000000-0009-0000-0100-000004000000}"/>
  <sortState xmlns:xlrd2="http://schemas.microsoft.com/office/spreadsheetml/2017/richdata2" ref="A6:C44">
    <sortCondition ref="A5:A44"/>
  </sortState>
  <tableColumns count="3">
    <tableColumn id="1" xr3:uid="{00000000-0010-0000-0B00-000001000000}" name="Supplier" totalsRowDxfId="2"/>
    <tableColumn id="2" xr3:uid="{00000000-0010-0000-0B00-000002000000}" name="Purchase Description" totalsRowDxfId="1"/>
    <tableColumn id="3" xr3:uid="{00000000-0010-0000-0B00-000003000000}" name="Amount" totalsRowFunction="sum" dataDxfId="3" totalsRow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1000000}" name="Table13456789101112131415" displayName="Table13456789101112131415" ref="A5:C20" totalsRowCount="1" headerRowDxfId="81" dataDxfId="80">
  <autoFilter ref="A5:C19" xr:uid="{00000000-0009-0000-0100-00000E000000}"/>
  <sortState xmlns:xlrd2="http://schemas.microsoft.com/office/spreadsheetml/2017/richdata2" ref="A6:C19">
    <sortCondition ref="A5:A19"/>
  </sortState>
  <tableColumns count="3">
    <tableColumn id="1" xr3:uid="{00000000-0010-0000-0100-000001000000}" name="Supplier" dataDxfId="79" totalsRowDxfId="78"/>
    <tableColumn id="2" xr3:uid="{00000000-0010-0000-0100-000002000000}" name="Purchase Description" dataDxfId="77" totalsRowDxfId="76"/>
    <tableColumn id="3" xr3:uid="{00000000-0010-0000-0100-000003000000}" name="Amount" totalsRowFunction="sum" dataDxfId="75" totalsRowDxfId="7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Table134567891011121314" displayName="Table134567891011121314" ref="A5:C34" totalsRowCount="1" headerRowDxfId="73" dataDxfId="72">
  <autoFilter ref="A5:C33" xr:uid="{00000000-0009-0000-0100-00000D000000}"/>
  <sortState xmlns:xlrd2="http://schemas.microsoft.com/office/spreadsheetml/2017/richdata2" ref="A6:C33">
    <sortCondition ref="A5:A33"/>
  </sortState>
  <tableColumns count="3">
    <tableColumn id="1" xr3:uid="{00000000-0010-0000-0200-000001000000}" name="Supplier" dataDxfId="71" totalsRowDxfId="70"/>
    <tableColumn id="2" xr3:uid="{00000000-0010-0000-0200-000002000000}" name="Purchase Description" dataDxfId="69" totalsRowDxfId="68"/>
    <tableColumn id="3" xr3:uid="{00000000-0010-0000-0200-000003000000}" name="Amount" totalsRowFunction="sum" dataDxfId="67" totalsRowDxfId="6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1345678910111213" displayName="Table1345678910111213" ref="A5:C41" totalsRowCount="1" headerRowDxfId="65" dataDxfId="64">
  <autoFilter ref="A5:C40" xr:uid="{00000000-0009-0000-0100-00000C000000}"/>
  <sortState xmlns:xlrd2="http://schemas.microsoft.com/office/spreadsheetml/2017/richdata2" ref="A6:C40">
    <sortCondition ref="A5:A40"/>
  </sortState>
  <tableColumns count="3">
    <tableColumn id="1" xr3:uid="{00000000-0010-0000-0300-000001000000}" name="Supplier" dataDxfId="63" totalsRowDxfId="62"/>
    <tableColumn id="2" xr3:uid="{00000000-0010-0000-0300-000002000000}" name="Purchase Description" dataDxfId="61" totalsRowDxfId="60"/>
    <tableColumn id="3" xr3:uid="{00000000-0010-0000-0300-000003000000}" name="Amount" totalsRowFunction="sum" dataDxfId="59" totalsRowDxfId="5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e13456789101112" displayName="Table13456789101112" ref="A5:C32" totalsRowCount="1" headerRowDxfId="57" dataDxfId="56">
  <autoFilter ref="A5:C31" xr:uid="{00000000-0009-0000-0100-00000B000000}"/>
  <sortState xmlns:xlrd2="http://schemas.microsoft.com/office/spreadsheetml/2017/richdata2" ref="A6:C31">
    <sortCondition ref="A5:A31"/>
  </sortState>
  <tableColumns count="3">
    <tableColumn id="1" xr3:uid="{00000000-0010-0000-0400-000001000000}" name="Supplier" dataDxfId="55" totalsRowDxfId="54"/>
    <tableColumn id="2" xr3:uid="{00000000-0010-0000-0400-000002000000}" name="Purchase Description" dataDxfId="53" totalsRowDxfId="52"/>
    <tableColumn id="3" xr3:uid="{00000000-0010-0000-0400-000003000000}" name="Amount" totalsRowFunction="sum" dataDxfId="51" totalsRowDxfId="50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e134567891011" displayName="Table134567891011" ref="A5:C27" totalsRowCount="1" headerRowDxfId="49" dataDxfId="48">
  <autoFilter ref="A5:C26" xr:uid="{00000000-0009-0000-0100-00000A000000}"/>
  <sortState xmlns:xlrd2="http://schemas.microsoft.com/office/spreadsheetml/2017/richdata2" ref="A6:C26">
    <sortCondition ref="A5:A26"/>
  </sortState>
  <tableColumns count="3">
    <tableColumn id="1" xr3:uid="{00000000-0010-0000-0500-000001000000}" name="Supplier" dataDxfId="47" totalsRowDxfId="46"/>
    <tableColumn id="2" xr3:uid="{00000000-0010-0000-0500-000002000000}" name="Purchase Description" dataDxfId="45" totalsRowDxfId="44"/>
    <tableColumn id="3" xr3:uid="{00000000-0010-0000-0500-000003000000}" name="Amount" totalsRowFunction="sum" dataDxfId="43" totalsRowDxfId="42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1345678910" displayName="Table1345678910" ref="A5:C26" totalsRowCount="1" headerRowDxfId="41" dataDxfId="40">
  <autoFilter ref="A5:C25" xr:uid="{00000000-0009-0000-0100-000009000000}"/>
  <sortState xmlns:xlrd2="http://schemas.microsoft.com/office/spreadsheetml/2017/richdata2" ref="A6:C25">
    <sortCondition ref="A5:A25"/>
  </sortState>
  <tableColumns count="3">
    <tableColumn id="1" xr3:uid="{00000000-0010-0000-0600-000001000000}" name="Supplier" dataDxfId="39" totalsRowDxfId="38"/>
    <tableColumn id="2" xr3:uid="{00000000-0010-0000-0600-000002000000}" name="Purchase Description" dataDxfId="37" totalsRowDxfId="36"/>
    <tableColumn id="3" xr3:uid="{00000000-0010-0000-0600-000003000000}" name="Amount" totalsRowFunction="sum" dataDxfId="35" totalsRowDxfId="3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13456789" displayName="Table13456789" ref="A5:C25" totalsRowCount="1" headerRowDxfId="33" dataDxfId="32">
  <autoFilter ref="A5:C24" xr:uid="{00000000-0009-0000-0100-000008000000}"/>
  <sortState xmlns:xlrd2="http://schemas.microsoft.com/office/spreadsheetml/2017/richdata2" ref="A6:C24">
    <sortCondition ref="A5:A24"/>
  </sortState>
  <tableColumns count="3">
    <tableColumn id="1" xr3:uid="{00000000-0010-0000-0700-000001000000}" name="Supplier" dataDxfId="31" totalsRowDxfId="30"/>
    <tableColumn id="2" xr3:uid="{00000000-0010-0000-0700-000002000000}" name="Purchase Description" dataDxfId="29" totalsRowDxfId="28"/>
    <tableColumn id="3" xr3:uid="{00000000-0010-0000-0700-000003000000}" name="Amount" totalsRowFunction="sum" dataDxfId="27" totalsRowDxfId="26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Table1345678" displayName="Table1345678" ref="A5:C27" totalsRowCount="1" headerRowDxfId="25" dataDxfId="24">
  <autoFilter ref="A5:C26" xr:uid="{00000000-0009-0000-0100-000007000000}"/>
  <sortState xmlns:xlrd2="http://schemas.microsoft.com/office/spreadsheetml/2017/richdata2" ref="A6:C26">
    <sortCondition ref="A5:A26"/>
  </sortState>
  <tableColumns count="3">
    <tableColumn id="1" xr3:uid="{00000000-0010-0000-0800-000001000000}" name="Supplier" dataDxfId="23" totalsRowDxfId="22"/>
    <tableColumn id="2" xr3:uid="{00000000-0010-0000-0800-000002000000}" name="Purchase Description" dataDxfId="21" totalsRowDxfId="20"/>
    <tableColumn id="3" xr3:uid="{00000000-0010-0000-0800-000003000000}" name="Amount" totalsRowFunction="sum" dataDxfId="19" totalsRowDxfId="1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view="pageBreakPreview" zoomScaleNormal="100" zoomScaleSheetLayoutView="100" workbookViewId="0">
      <selection activeCell="A6" sqref="A6:C30"/>
    </sheetView>
  </sheetViews>
  <sheetFormatPr defaultRowHeight="15"/>
  <cols>
    <col min="1" max="1" width="40.5703125" bestFit="1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11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30"/>
      <c r="B6" s="30"/>
      <c r="C6" s="31"/>
    </row>
    <row r="7" spans="1:3">
      <c r="A7" s="30"/>
      <c r="B7" s="30"/>
      <c r="C7" s="31"/>
    </row>
    <row r="8" spans="1:3">
      <c r="B8" s="23"/>
      <c r="C8" s="35"/>
    </row>
    <row r="9" spans="1:3">
      <c r="A9" s="4"/>
      <c r="B9" s="25"/>
      <c r="C9" s="19"/>
    </row>
    <row r="10" spans="1:3">
      <c r="A10" s="14"/>
      <c r="B10" s="14"/>
      <c r="C10" s="19"/>
    </row>
    <row r="11" spans="1:3">
      <c r="A11" s="30"/>
      <c r="B11" s="30"/>
      <c r="C11" s="31"/>
    </row>
    <row r="12" spans="1:3">
      <c r="A12" s="30"/>
      <c r="B12" s="30"/>
      <c r="C12" s="31"/>
    </row>
    <row r="13" spans="1:3">
      <c r="A13" s="30"/>
      <c r="B13" s="30"/>
      <c r="C13" s="31"/>
    </row>
    <row r="14" spans="1:3">
      <c r="A14" s="30"/>
      <c r="B14" s="30"/>
      <c r="C14" s="31"/>
    </row>
    <row r="15" spans="1:3">
      <c r="A15" s="38"/>
      <c r="B15" s="23"/>
      <c r="C15" s="9"/>
    </row>
    <row r="16" spans="1:3">
      <c r="A16" s="38"/>
      <c r="B16" s="23"/>
      <c r="C16" s="9"/>
    </row>
    <row r="17" spans="1:11">
      <c r="A17" s="38"/>
      <c r="B17" s="34"/>
      <c r="C17" s="35"/>
    </row>
    <row r="18" spans="1:11">
      <c r="A18" s="38"/>
      <c r="B18" s="34"/>
      <c r="C18" s="35"/>
    </row>
    <row r="19" spans="1:11">
      <c r="A19" s="38"/>
      <c r="B19" s="34"/>
      <c r="C19" s="35"/>
    </row>
    <row r="20" spans="1:11">
      <c r="A20" s="38"/>
      <c r="B20" s="34"/>
      <c r="C20" s="35"/>
    </row>
    <row r="21" spans="1:11">
      <c r="A21" s="38"/>
      <c r="B21" s="34"/>
      <c r="C21" s="35"/>
    </row>
    <row r="22" spans="1:11">
      <c r="A22" s="4"/>
      <c r="B22" s="4"/>
      <c r="C22" s="19"/>
    </row>
    <row r="23" spans="1:11">
      <c r="A23" s="4"/>
      <c r="B23" s="4"/>
      <c r="C23" s="19"/>
    </row>
    <row r="24" spans="1:11">
      <c r="A24" s="30"/>
      <c r="B24" s="30"/>
      <c r="C24" s="32"/>
    </row>
    <row r="25" spans="1:11">
      <c r="A25" s="33"/>
      <c r="B25" s="34"/>
      <c r="C25" s="9"/>
    </row>
    <row r="26" spans="1:11">
      <c r="A26" s="30"/>
      <c r="B26" s="30"/>
      <c r="C26" s="31"/>
    </row>
    <row r="27" spans="1:11">
      <c r="A27" s="30"/>
      <c r="B27" s="30"/>
      <c r="C27" s="31"/>
    </row>
    <row r="28" spans="1:11">
      <c r="A28" s="30"/>
      <c r="B28" s="30"/>
      <c r="C28" s="31"/>
    </row>
    <row r="29" spans="1:11">
      <c r="A29" s="30"/>
      <c r="B29" s="30"/>
      <c r="C29" s="31"/>
    </row>
    <row r="30" spans="1:11">
      <c r="A30" s="33"/>
      <c r="B30" s="34"/>
      <c r="C30" s="35"/>
    </row>
    <row r="31" spans="1:11">
      <c r="A31" s="6"/>
      <c r="B31" s="7"/>
      <c r="C31" s="26"/>
    </row>
    <row r="32" spans="1:11" ht="15.75" thickBot="1">
      <c r="A32" s="13"/>
      <c r="B32" s="13"/>
      <c r="C32" s="8">
        <f>SUBTOTAL(109,Table1345678910111213141516[Amount])</f>
        <v>0</v>
      </c>
      <c r="I32" s="16"/>
      <c r="J32" s="16"/>
      <c r="K32" s="2"/>
    </row>
    <row r="33" spans="9:11" ht="15.75" thickTop="1">
      <c r="I33" s="16"/>
      <c r="J33" s="16"/>
      <c r="K33" s="2"/>
    </row>
    <row r="34" spans="9:11">
      <c r="I34" s="16"/>
      <c r="J34" s="16"/>
      <c r="K34" s="2"/>
    </row>
    <row r="35" spans="9:11">
      <c r="I35" s="16"/>
      <c r="J35" s="16"/>
      <c r="K35" s="2"/>
    </row>
    <row r="36" spans="9:11">
      <c r="I36" s="16"/>
      <c r="J36" s="16"/>
      <c r="K36" s="2"/>
    </row>
    <row r="37" spans="9:11">
      <c r="I37" s="16"/>
      <c r="J37" s="16"/>
      <c r="K37" s="2"/>
    </row>
    <row r="38" spans="9:11">
      <c r="I38" s="16"/>
      <c r="J38" s="16"/>
      <c r="K38" s="2"/>
    </row>
    <row r="39" spans="9:11">
      <c r="I39" s="16"/>
      <c r="J39" s="16"/>
      <c r="K39" s="2"/>
    </row>
    <row r="40" spans="9:11">
      <c r="I40" s="16"/>
      <c r="J40" s="16"/>
      <c r="K40" s="2"/>
    </row>
    <row r="41" spans="9:11">
      <c r="I41" s="16"/>
      <c r="J41" s="16"/>
      <c r="K41" s="2"/>
    </row>
    <row r="42" spans="9:11">
      <c r="I42" s="16"/>
      <c r="J42" s="16"/>
      <c r="K42" s="2"/>
    </row>
    <row r="43" spans="9:11">
      <c r="I43" s="16"/>
      <c r="J43" s="16"/>
      <c r="K43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39"/>
  <sheetViews>
    <sheetView view="pageBreakPreview" zoomScaleNormal="100" zoomScaleSheetLayoutView="100" workbookViewId="0">
      <selection activeCell="A8" sqref="A8"/>
    </sheetView>
  </sheetViews>
  <sheetFormatPr defaultRowHeight="15"/>
  <cols>
    <col min="1" max="1" width="40.5703125" bestFit="1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14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30" t="s">
        <v>100</v>
      </c>
      <c r="B6" s="30" t="s">
        <v>101</v>
      </c>
      <c r="C6" s="31">
        <v>5229.6000000000004</v>
      </c>
    </row>
    <row r="7" spans="1:3">
      <c r="A7" s="30" t="s">
        <v>102</v>
      </c>
      <c r="B7" s="30" t="s">
        <v>103</v>
      </c>
      <c r="C7" s="31">
        <v>730.8</v>
      </c>
    </row>
    <row r="8" spans="1:3">
      <c r="A8" s="30" t="s">
        <v>104</v>
      </c>
      <c r="B8" s="30" t="s">
        <v>105</v>
      </c>
      <c r="C8" s="31">
        <v>303.17</v>
      </c>
    </row>
    <row r="9" spans="1:3">
      <c r="A9" t="s">
        <v>127</v>
      </c>
      <c r="B9" t="s">
        <v>128</v>
      </c>
      <c r="C9" s="24">
        <v>366.28</v>
      </c>
    </row>
    <row r="10" spans="1:3">
      <c r="A10" s="38" t="s">
        <v>131</v>
      </c>
      <c r="B10" s="23" t="s">
        <v>132</v>
      </c>
      <c r="C10" s="9">
        <v>525.39</v>
      </c>
    </row>
    <row r="11" spans="1:3">
      <c r="A11" s="30" t="s">
        <v>120</v>
      </c>
      <c r="B11" s="30" t="s">
        <v>121</v>
      </c>
      <c r="C11" s="31">
        <v>678</v>
      </c>
    </row>
    <row r="12" spans="1:3">
      <c r="A12" t="s">
        <v>97</v>
      </c>
      <c r="B12" t="s">
        <v>98</v>
      </c>
      <c r="C12" s="24">
        <v>1500</v>
      </c>
    </row>
    <row r="13" spans="1:3">
      <c r="A13" t="s">
        <v>129</v>
      </c>
      <c r="B13" t="s">
        <v>130</v>
      </c>
      <c r="C13" s="24">
        <v>649.95000000000005</v>
      </c>
    </row>
    <row r="14" spans="1:3">
      <c r="A14" s="30" t="s">
        <v>122</v>
      </c>
      <c r="B14" s="30" t="s">
        <v>123</v>
      </c>
      <c r="C14" s="31">
        <v>264</v>
      </c>
    </row>
    <row r="15" spans="1:3">
      <c r="A15" s="41" t="s">
        <v>71</v>
      </c>
      <c r="B15" s="42" t="s">
        <v>95</v>
      </c>
      <c r="C15" s="5">
        <v>9001.33</v>
      </c>
    </row>
    <row r="16" spans="1:3">
      <c r="A16" s="30" t="s">
        <v>106</v>
      </c>
      <c r="B16" s="30" t="s">
        <v>107</v>
      </c>
      <c r="C16" s="31">
        <v>850.5</v>
      </c>
    </row>
    <row r="17" spans="1:3">
      <c r="A17" s="30" t="s">
        <v>108</v>
      </c>
      <c r="B17" s="30" t="s">
        <v>109</v>
      </c>
      <c r="C17" s="31">
        <v>621.6</v>
      </c>
    </row>
    <row r="18" spans="1:3">
      <c r="A18" s="30" t="s">
        <v>40</v>
      </c>
      <c r="B18" s="30" t="s">
        <v>110</v>
      </c>
      <c r="C18" s="31">
        <v>516.79999999999995</v>
      </c>
    </row>
    <row r="19" spans="1:3">
      <c r="A19" s="30" t="s">
        <v>111</v>
      </c>
      <c r="B19" s="30" t="s">
        <v>112</v>
      </c>
      <c r="C19" s="31">
        <v>751.74</v>
      </c>
    </row>
    <row r="20" spans="1:3">
      <c r="A20" s="30" t="s">
        <v>111</v>
      </c>
      <c r="B20" s="30" t="s">
        <v>113</v>
      </c>
      <c r="C20" s="31">
        <v>487.94</v>
      </c>
    </row>
    <row r="21" spans="1:3">
      <c r="A21" s="38" t="s">
        <v>56</v>
      </c>
      <c r="B21" s="34" t="s">
        <v>133</v>
      </c>
      <c r="C21" s="9">
        <v>2250.1799999999998</v>
      </c>
    </row>
    <row r="22" spans="1:3">
      <c r="A22" s="30" t="s">
        <v>114</v>
      </c>
      <c r="B22" s="30" t="s">
        <v>115</v>
      </c>
      <c r="C22" s="31">
        <v>669.6</v>
      </c>
    </row>
    <row r="23" spans="1:3">
      <c r="A23" s="38" t="s">
        <v>10</v>
      </c>
      <c r="B23" s="34" t="s">
        <v>134</v>
      </c>
      <c r="C23" s="35">
        <v>489.07</v>
      </c>
    </row>
    <row r="24" spans="1:3">
      <c r="A24" s="41" t="s">
        <v>69</v>
      </c>
      <c r="B24" s="42" t="s">
        <v>93</v>
      </c>
      <c r="C24" s="5">
        <v>12810.06</v>
      </c>
    </row>
    <row r="25" spans="1:3">
      <c r="A25" s="41" t="s">
        <v>67</v>
      </c>
      <c r="B25" s="42" t="s">
        <v>94</v>
      </c>
      <c r="C25" s="5">
        <v>29463.439999999999</v>
      </c>
    </row>
    <row r="26" spans="1:3">
      <c r="A26" s="30" t="s">
        <v>116</v>
      </c>
      <c r="B26" s="30" t="s">
        <v>117</v>
      </c>
      <c r="C26" s="31">
        <v>491.85</v>
      </c>
    </row>
    <row r="27" spans="1:3">
      <c r="A27" s="30" t="s">
        <v>5</v>
      </c>
      <c r="B27" s="30" t="s">
        <v>124</v>
      </c>
      <c r="C27" s="31">
        <v>444.92</v>
      </c>
    </row>
    <row r="28" spans="1:3">
      <c r="A28" s="38" t="s">
        <v>34</v>
      </c>
      <c r="B28" s="34" t="s">
        <v>135</v>
      </c>
      <c r="C28" s="9">
        <v>280</v>
      </c>
    </row>
    <row r="29" spans="1:3">
      <c r="A29" s="38" t="s">
        <v>9</v>
      </c>
      <c r="B29" s="34" t="s">
        <v>136</v>
      </c>
      <c r="C29" s="9">
        <v>641.26</v>
      </c>
    </row>
    <row r="30" spans="1:3">
      <c r="A30" t="s">
        <v>96</v>
      </c>
      <c r="B30" t="s">
        <v>99</v>
      </c>
      <c r="C30" s="24">
        <v>450</v>
      </c>
    </row>
    <row r="31" spans="1:3">
      <c r="A31" s="30" t="s">
        <v>118</v>
      </c>
      <c r="B31" s="30" t="s">
        <v>119</v>
      </c>
      <c r="C31" s="31">
        <v>324.64</v>
      </c>
    </row>
    <row r="32" spans="1:3">
      <c r="A32" s="30" t="s">
        <v>125</v>
      </c>
      <c r="B32" s="30" t="s">
        <v>126</v>
      </c>
      <c r="C32" s="31">
        <v>391.3</v>
      </c>
    </row>
    <row r="33" spans="1:3">
      <c r="A33" s="33" t="s">
        <v>64</v>
      </c>
      <c r="B33" s="34" t="s">
        <v>137</v>
      </c>
      <c r="C33" s="9">
        <v>1422</v>
      </c>
    </row>
    <row r="34" spans="1:3">
      <c r="A34" s="33" t="s">
        <v>64</v>
      </c>
      <c r="B34" s="34" t="s">
        <v>138</v>
      </c>
      <c r="C34" s="9">
        <v>469</v>
      </c>
    </row>
    <row r="35" spans="1:3">
      <c r="A35" s="4"/>
      <c r="B35" s="4"/>
      <c r="C35" s="5"/>
    </row>
    <row r="36" spans="1:3">
      <c r="A36" s="4"/>
      <c r="B36" s="4"/>
      <c r="C36" s="5"/>
    </row>
    <row r="37" spans="1:3">
      <c r="A37" s="30"/>
      <c r="B37" s="30"/>
      <c r="C37" s="31"/>
    </row>
    <row r="38" spans="1:3" ht="15.75" thickBot="1">
      <c r="A38" s="13"/>
      <c r="B38" s="13"/>
      <c r="C38" s="8">
        <f>SUBTOTAL(109,Table134567[Amount])</f>
        <v>73074.42</v>
      </c>
    </row>
    <row r="39" spans="1:3" ht="15.75" thickTop="1"/>
  </sheetData>
  <pageMargins left="0.70866141732283472" right="0.70866141732283472" top="0.74803149606299213" bottom="0.74803149606299213" header="0.31496062992125984" footer="0.31496062992125984"/>
  <pageSetup paperSize="9" scale="81" orientation="portrait" horizontalDpi="1200" verticalDpi="120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31"/>
  <sheetViews>
    <sheetView view="pageBreakPreview" zoomScaleNormal="100" zoomScaleSheetLayoutView="100" workbookViewId="0">
      <selection activeCell="A8" sqref="A8"/>
    </sheetView>
  </sheetViews>
  <sheetFormatPr defaultRowHeight="15"/>
  <cols>
    <col min="1" max="1" width="41.140625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13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t="s">
        <v>47</v>
      </c>
      <c r="B6" t="s">
        <v>48</v>
      </c>
      <c r="C6" s="24">
        <v>776.33</v>
      </c>
    </row>
    <row r="7" spans="1:3">
      <c r="A7" t="s">
        <v>51</v>
      </c>
      <c r="B7" s="23" t="s">
        <v>52</v>
      </c>
      <c r="C7" s="37">
        <v>322.5</v>
      </c>
    </row>
    <row r="8" spans="1:3">
      <c r="A8" t="s">
        <v>49</v>
      </c>
      <c r="B8" t="s">
        <v>50</v>
      </c>
      <c r="C8" s="24">
        <v>726.82</v>
      </c>
    </row>
    <row r="9" spans="1:3">
      <c r="A9" s="41" t="s">
        <v>71</v>
      </c>
      <c r="B9" s="42" t="s">
        <v>73</v>
      </c>
      <c r="C9" s="43">
        <v>8726.51</v>
      </c>
    </row>
    <row r="10" spans="1:3">
      <c r="A10" s="30" t="s">
        <v>40</v>
      </c>
      <c r="B10" s="30" t="s">
        <v>41</v>
      </c>
      <c r="C10" s="31">
        <v>379.01</v>
      </c>
    </row>
    <row r="11" spans="1:3">
      <c r="A11" s="30" t="s">
        <v>42</v>
      </c>
      <c r="B11" s="30" t="s">
        <v>43</v>
      </c>
      <c r="C11" s="31">
        <v>487.94</v>
      </c>
    </row>
    <row r="12" spans="1:3">
      <c r="A12" s="30" t="s">
        <v>42</v>
      </c>
      <c r="B12" s="30" t="s">
        <v>44</v>
      </c>
      <c r="C12" s="31">
        <v>751.74</v>
      </c>
    </row>
    <row r="13" spans="1:3">
      <c r="A13" s="38" t="s">
        <v>53</v>
      </c>
      <c r="B13" s="34" t="s">
        <v>54</v>
      </c>
      <c r="C13" s="9">
        <v>340.16</v>
      </c>
    </row>
    <row r="14" spans="1:3">
      <c r="A14" s="38" t="s">
        <v>53</v>
      </c>
      <c r="B14" s="23" t="s">
        <v>55</v>
      </c>
      <c r="C14" s="9">
        <v>303.14</v>
      </c>
    </row>
    <row r="15" spans="1:3">
      <c r="A15" s="38" t="s">
        <v>56</v>
      </c>
      <c r="B15" s="23" t="s">
        <v>57</v>
      </c>
      <c r="C15" s="9">
        <v>2250.1799999999998</v>
      </c>
    </row>
    <row r="16" spans="1:3">
      <c r="A16" s="38" t="s">
        <v>10</v>
      </c>
      <c r="B16" s="34" t="s">
        <v>58</v>
      </c>
      <c r="C16" s="35">
        <v>413.75</v>
      </c>
    </row>
    <row r="17" spans="1:3">
      <c r="A17" s="38" t="s">
        <v>10</v>
      </c>
      <c r="B17" s="34" t="s">
        <v>59</v>
      </c>
      <c r="C17" s="35">
        <v>1415.76</v>
      </c>
    </row>
    <row r="18" spans="1:3">
      <c r="A18" s="38" t="s">
        <v>10</v>
      </c>
      <c r="B18" s="34" t="s">
        <v>60</v>
      </c>
      <c r="C18" s="35">
        <v>854.2</v>
      </c>
    </row>
    <row r="19" spans="1:3">
      <c r="A19" s="38" t="s">
        <v>10</v>
      </c>
      <c r="B19" s="34" t="s">
        <v>61</v>
      </c>
      <c r="C19" s="35">
        <v>304.48</v>
      </c>
    </row>
    <row r="20" spans="1:3">
      <c r="A20" s="41" t="s">
        <v>69</v>
      </c>
      <c r="B20" s="42" t="s">
        <v>74</v>
      </c>
      <c r="C20" s="43">
        <v>12832.97</v>
      </c>
    </row>
    <row r="21" spans="1:3">
      <c r="A21" s="41" t="s">
        <v>67</v>
      </c>
      <c r="B21" s="42" t="s">
        <v>75</v>
      </c>
      <c r="C21" s="43">
        <v>29803.58</v>
      </c>
    </row>
    <row r="22" spans="1:3">
      <c r="A22" s="38" t="s">
        <v>34</v>
      </c>
      <c r="B22" s="34" t="s">
        <v>62</v>
      </c>
      <c r="C22" s="9">
        <v>280</v>
      </c>
    </row>
    <row r="23" spans="1:3">
      <c r="A23" s="38" t="s">
        <v>9</v>
      </c>
      <c r="B23" s="34" t="s">
        <v>63</v>
      </c>
      <c r="C23" s="9">
        <v>581.59</v>
      </c>
    </row>
    <row r="24" spans="1:3">
      <c r="A24" s="30" t="s">
        <v>45</v>
      </c>
      <c r="B24" s="30" t="s">
        <v>46</v>
      </c>
      <c r="C24" s="31">
        <v>398.48</v>
      </c>
    </row>
    <row r="25" spans="1:3">
      <c r="A25" s="33" t="s">
        <v>64</v>
      </c>
      <c r="B25" s="34" t="s">
        <v>65</v>
      </c>
      <c r="C25" s="9">
        <v>1422</v>
      </c>
    </row>
    <row r="26" spans="1:3">
      <c r="A26" s="33" t="s">
        <v>64</v>
      </c>
      <c r="B26" s="34" t="s">
        <v>66</v>
      </c>
      <c r="C26" s="9">
        <v>469</v>
      </c>
    </row>
    <row r="27" spans="1:3">
      <c r="A27" s="41"/>
      <c r="B27" s="42"/>
      <c r="C27" s="43"/>
    </row>
    <row r="28" spans="1:3">
      <c r="A28" s="41"/>
      <c r="B28" s="42"/>
      <c r="C28" s="43"/>
    </row>
    <row r="29" spans="1:3">
      <c r="A29" s="41"/>
      <c r="B29" s="42"/>
      <c r="C29" s="43"/>
    </row>
    <row r="30" spans="1:3" ht="15.75" thickBot="1">
      <c r="C30" s="40">
        <f>SUM(C6:C26)</f>
        <v>63840.14</v>
      </c>
    </row>
    <row r="31" spans="1:3" ht="15.75" thickTop="1"/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45"/>
  <sheetViews>
    <sheetView tabSelected="1" view="pageBreakPreview" zoomScaleNormal="100" zoomScaleSheetLayoutView="100" workbookViewId="0">
      <selection activeCell="A7" sqref="A7"/>
    </sheetView>
  </sheetViews>
  <sheetFormatPr defaultRowHeight="15"/>
  <cols>
    <col min="1" max="1" width="37" bestFit="1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12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33" t="s">
        <v>76</v>
      </c>
      <c r="B6" s="34" t="s">
        <v>77</v>
      </c>
      <c r="C6" s="24">
        <v>1500</v>
      </c>
    </row>
    <row r="7" spans="1:3">
      <c r="A7" t="s">
        <v>139</v>
      </c>
      <c r="B7" s="34" t="s">
        <v>77</v>
      </c>
      <c r="C7" s="24">
        <v>750</v>
      </c>
    </row>
    <row r="8" spans="1:3">
      <c r="A8" t="s">
        <v>78</v>
      </c>
      <c r="B8" s="34" t="s">
        <v>77</v>
      </c>
      <c r="C8" s="24">
        <v>750</v>
      </c>
    </row>
    <row r="9" spans="1:3">
      <c r="A9" t="s">
        <v>79</v>
      </c>
      <c r="B9" s="34" t="s">
        <v>77</v>
      </c>
      <c r="C9" s="24">
        <v>2000</v>
      </c>
    </row>
    <row r="10" spans="1:3">
      <c r="A10" t="s">
        <v>80</v>
      </c>
      <c r="B10" s="34" t="s">
        <v>77</v>
      </c>
      <c r="C10" s="24">
        <v>725</v>
      </c>
    </row>
    <row r="11" spans="1:3">
      <c r="A11" t="s">
        <v>81</v>
      </c>
      <c r="B11" s="34" t="s">
        <v>77</v>
      </c>
      <c r="C11" s="24">
        <v>500</v>
      </c>
    </row>
    <row r="12" spans="1:3">
      <c r="A12" s="33" t="s">
        <v>71</v>
      </c>
      <c r="B12" s="34" t="s">
        <v>68</v>
      </c>
      <c r="C12" s="9">
        <v>8889.06</v>
      </c>
    </row>
    <row r="13" spans="1:3">
      <c r="A13" t="s">
        <v>84</v>
      </c>
      <c r="B13" s="34" t="s">
        <v>77</v>
      </c>
      <c r="C13" s="24">
        <v>600</v>
      </c>
    </row>
    <row r="14" spans="1:3">
      <c r="A14" t="s">
        <v>85</v>
      </c>
      <c r="B14" s="34" t="s">
        <v>77</v>
      </c>
      <c r="C14" s="24">
        <v>600</v>
      </c>
    </row>
    <row r="15" spans="1:3">
      <c r="A15" t="s">
        <v>86</v>
      </c>
      <c r="B15" s="34" t="s">
        <v>77</v>
      </c>
      <c r="C15" s="24">
        <v>500</v>
      </c>
    </row>
    <row r="16" spans="1:3">
      <c r="A16" t="s">
        <v>87</v>
      </c>
      <c r="B16" s="34" t="s">
        <v>77</v>
      </c>
      <c r="C16" s="24">
        <v>500</v>
      </c>
    </row>
    <row r="17" spans="1:3">
      <c r="A17" s="30" t="s">
        <v>4</v>
      </c>
      <c r="B17" s="30" t="s">
        <v>23</v>
      </c>
      <c r="C17" s="31">
        <v>751.74</v>
      </c>
    </row>
    <row r="18" spans="1:3">
      <c r="A18" s="30" t="s">
        <v>4</v>
      </c>
      <c r="B18" s="30" t="s">
        <v>24</v>
      </c>
      <c r="C18" s="31">
        <v>487.94</v>
      </c>
    </row>
    <row r="19" spans="1:3">
      <c r="A19" s="38" t="s">
        <v>6</v>
      </c>
      <c r="B19" s="23" t="s">
        <v>31</v>
      </c>
      <c r="C19" s="9">
        <v>2250.1799999999998</v>
      </c>
    </row>
    <row r="20" spans="1:3">
      <c r="A20" t="s">
        <v>88</v>
      </c>
      <c r="B20" s="34" t="s">
        <v>77</v>
      </c>
      <c r="C20" s="24">
        <v>916</v>
      </c>
    </row>
    <row r="21" spans="1:3">
      <c r="A21" t="s">
        <v>89</v>
      </c>
      <c r="B21" s="34" t="s">
        <v>77</v>
      </c>
      <c r="C21" s="24">
        <v>200</v>
      </c>
    </row>
    <row r="22" spans="1:3">
      <c r="A22" s="38" t="s">
        <v>10</v>
      </c>
      <c r="B22" s="34" t="s">
        <v>32</v>
      </c>
      <c r="C22" s="9">
        <v>479.4</v>
      </c>
    </row>
    <row r="23" spans="1:3">
      <c r="A23" s="38" t="s">
        <v>10</v>
      </c>
      <c r="B23" s="23" t="s">
        <v>33</v>
      </c>
      <c r="C23" s="9">
        <v>743.87</v>
      </c>
    </row>
    <row r="24" spans="1:3">
      <c r="A24" s="30" t="s">
        <v>26</v>
      </c>
      <c r="B24" s="30" t="s">
        <v>27</v>
      </c>
      <c r="C24" s="31">
        <v>355.2</v>
      </c>
    </row>
    <row r="25" spans="1:3">
      <c r="A25" s="30" t="s">
        <v>8</v>
      </c>
      <c r="B25" s="30" t="s">
        <v>25</v>
      </c>
      <c r="C25" s="31">
        <v>647.14</v>
      </c>
    </row>
    <row r="26" spans="1:3">
      <c r="A26" s="33" t="s">
        <v>69</v>
      </c>
      <c r="B26" s="34" t="s">
        <v>70</v>
      </c>
      <c r="C26" s="9">
        <v>12829.2</v>
      </c>
    </row>
    <row r="27" spans="1:3">
      <c r="A27" s="33" t="s">
        <v>67</v>
      </c>
      <c r="B27" s="34" t="s">
        <v>72</v>
      </c>
      <c r="C27" s="9">
        <v>29798.63</v>
      </c>
    </row>
    <row r="28" spans="1:3">
      <c r="A28" s="30" t="s">
        <v>5</v>
      </c>
      <c r="B28" s="30" t="s">
        <v>28</v>
      </c>
      <c r="C28" s="31">
        <v>496.1</v>
      </c>
    </row>
    <row r="29" spans="1:3">
      <c r="A29" s="38" t="s">
        <v>34</v>
      </c>
      <c r="B29" s="23" t="s">
        <v>35</v>
      </c>
      <c r="C29" s="9">
        <v>280</v>
      </c>
    </row>
    <row r="30" spans="1:3">
      <c r="A30" s="38" t="s">
        <v>9</v>
      </c>
      <c r="B30" s="34" t="s">
        <v>36</v>
      </c>
      <c r="C30" s="35">
        <v>641.26</v>
      </c>
    </row>
    <row r="31" spans="1:3">
      <c r="A31" t="s">
        <v>90</v>
      </c>
      <c r="B31" s="34" t="s">
        <v>77</v>
      </c>
      <c r="C31" s="24">
        <v>300</v>
      </c>
    </row>
    <row r="32" spans="1:3">
      <c r="A32" t="s">
        <v>83</v>
      </c>
      <c r="B32" s="34" t="s">
        <v>77</v>
      </c>
      <c r="C32" s="24">
        <v>300</v>
      </c>
    </row>
    <row r="33" spans="1:3">
      <c r="A33" t="s">
        <v>82</v>
      </c>
      <c r="B33" s="34" t="s">
        <v>77</v>
      </c>
      <c r="C33" s="24">
        <v>600</v>
      </c>
    </row>
    <row r="34" spans="1:3">
      <c r="A34" t="s">
        <v>91</v>
      </c>
      <c r="B34" s="34" t="s">
        <v>77</v>
      </c>
      <c r="C34" s="24">
        <v>300</v>
      </c>
    </row>
    <row r="35" spans="1:3">
      <c r="A35" s="30" t="s">
        <v>29</v>
      </c>
      <c r="B35" s="30" t="s">
        <v>30</v>
      </c>
      <c r="C35" s="31">
        <v>325.5</v>
      </c>
    </row>
    <row r="36" spans="1:3">
      <c r="A36" s="33" t="s">
        <v>7</v>
      </c>
      <c r="B36" s="34" t="s">
        <v>37</v>
      </c>
      <c r="C36" s="9">
        <v>860.55</v>
      </c>
    </row>
    <row r="37" spans="1:3">
      <c r="A37" s="33" t="s">
        <v>7</v>
      </c>
      <c r="B37" s="34" t="s">
        <v>38</v>
      </c>
      <c r="C37" s="9">
        <v>1423.5</v>
      </c>
    </row>
    <row r="38" spans="1:3">
      <c r="A38" s="33" t="s">
        <v>7</v>
      </c>
      <c r="B38" s="34" t="s">
        <v>39</v>
      </c>
      <c r="C38" s="9">
        <v>469.6</v>
      </c>
    </row>
    <row r="39" spans="1:3">
      <c r="A39" t="s">
        <v>92</v>
      </c>
      <c r="B39" s="34" t="s">
        <v>77</v>
      </c>
      <c r="C39" s="24">
        <v>2000</v>
      </c>
    </row>
    <row r="40" spans="1:3">
      <c r="A40" s="33"/>
      <c r="B40" s="34"/>
      <c r="C40" s="9"/>
    </row>
    <row r="41" spans="1:3">
      <c r="A41" s="33"/>
      <c r="B41" s="34"/>
      <c r="C41" s="9"/>
    </row>
    <row r="42" spans="1:3">
      <c r="A42" s="30"/>
      <c r="B42" s="30"/>
      <c r="C42" s="31"/>
    </row>
    <row r="43" spans="1:3">
      <c r="A43" s="38"/>
      <c r="B43" s="34"/>
      <c r="C43" s="9"/>
    </row>
    <row r="44" spans="1:3">
      <c r="A44" s="6"/>
      <c r="B44" s="7"/>
      <c r="C44" s="9"/>
    </row>
    <row r="45" spans="1:3" ht="15.75" thickBot="1">
      <c r="A45" s="28"/>
      <c r="B45" s="28"/>
      <c r="C45" s="29">
        <f>SUBTOTAL(109,Table1345[Amount])</f>
        <v>74769.87000000001</v>
      </c>
    </row>
  </sheetData>
  <pageMargins left="0.70866141732283472" right="0.70866141732283472" top="0.74803149606299213" bottom="0.74803149606299213" header="0.31496062992125984" footer="0.31496062992125984"/>
  <pageSetup paperSize="9" scale="84" orientation="portrait" horizontalDpi="1200" vertic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view="pageBreakPreview" zoomScaleNormal="100" zoomScaleSheetLayoutView="100" workbookViewId="0">
      <selection activeCell="A3" sqref="A3"/>
    </sheetView>
  </sheetViews>
  <sheetFormatPr defaultRowHeight="15"/>
  <cols>
    <col min="1" max="1" width="40.5703125" bestFit="1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15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30"/>
      <c r="B6" s="30"/>
      <c r="C6" s="31"/>
    </row>
    <row r="7" spans="1:3">
      <c r="A7" s="30"/>
      <c r="B7" s="30"/>
      <c r="C7" s="31"/>
    </row>
    <row r="8" spans="1:3">
      <c r="A8" s="14"/>
      <c r="B8" s="14"/>
      <c r="C8" s="27"/>
    </row>
    <row r="9" spans="1:3">
      <c r="A9" s="30"/>
      <c r="B9" s="30"/>
      <c r="C9" s="31"/>
    </row>
    <row r="10" spans="1:3">
      <c r="A10" s="30"/>
      <c r="B10" s="30"/>
      <c r="C10" s="31"/>
    </row>
    <row r="11" spans="1:3">
      <c r="A11" s="30"/>
      <c r="B11" s="30"/>
      <c r="C11" s="31"/>
    </row>
    <row r="12" spans="1:3">
      <c r="A12" s="30"/>
      <c r="B12" s="30"/>
      <c r="C12" s="31"/>
    </row>
    <row r="13" spans="1:3">
      <c r="A13" s="30"/>
      <c r="B13" s="30"/>
      <c r="C13" s="31"/>
    </row>
    <row r="14" spans="1:3">
      <c r="A14" s="6"/>
      <c r="B14" s="6"/>
      <c r="C14" s="9"/>
    </row>
    <row r="15" spans="1:3">
      <c r="A15" s="4"/>
      <c r="B15" s="4"/>
      <c r="C15" s="19"/>
    </row>
    <row r="16" spans="1:3">
      <c r="A16" s="4"/>
      <c r="B16" s="4"/>
      <c r="C16" s="9"/>
    </row>
    <row r="17" spans="1:11">
      <c r="A17" s="4"/>
      <c r="B17" s="25"/>
      <c r="C17" s="19"/>
    </row>
    <row r="18" spans="1:11">
      <c r="A18" s="30"/>
      <c r="B18" s="30"/>
      <c r="C18" s="31"/>
    </row>
    <row r="19" spans="1:11">
      <c r="A19" s="4"/>
      <c r="B19" s="4"/>
      <c r="C19" s="19"/>
    </row>
    <row r="20" spans="1:11" ht="15.75" thickBot="1">
      <c r="A20" s="13"/>
      <c r="B20" s="13"/>
      <c r="C20" s="8">
        <f>SUBTOTAL(109,Table13456789101112131415[Amount])</f>
        <v>0</v>
      </c>
      <c r="I20" s="16"/>
      <c r="J20" s="16"/>
      <c r="K20" s="2"/>
    </row>
    <row r="21" spans="1:11" ht="15.75" thickTop="1">
      <c r="I21" s="16"/>
      <c r="J21" s="16"/>
      <c r="K21" s="2"/>
    </row>
    <row r="22" spans="1:11">
      <c r="I22" s="16"/>
      <c r="J22" s="16"/>
      <c r="K22" s="2"/>
    </row>
    <row r="23" spans="1:11">
      <c r="I23" s="16"/>
      <c r="J23" s="16"/>
      <c r="K23" s="2"/>
    </row>
    <row r="24" spans="1:11">
      <c r="I24" s="16"/>
      <c r="J24" s="16"/>
      <c r="K24" s="2"/>
    </row>
    <row r="25" spans="1:11">
      <c r="I25" s="16"/>
      <c r="J25" s="16"/>
      <c r="K25" s="2"/>
    </row>
    <row r="26" spans="1:11">
      <c r="I26" s="16"/>
      <c r="J26" s="16"/>
      <c r="K26" s="2"/>
    </row>
    <row r="27" spans="1:11">
      <c r="I27" s="16"/>
      <c r="J27" s="16"/>
      <c r="K27" s="2"/>
    </row>
    <row r="28" spans="1:11">
      <c r="I28" s="16"/>
      <c r="J28" s="16"/>
      <c r="K28" s="2"/>
    </row>
    <row r="29" spans="1:11">
      <c r="I29" s="16"/>
      <c r="J29" s="16"/>
      <c r="K29" s="2"/>
    </row>
    <row r="30" spans="1:11">
      <c r="I30" s="16"/>
      <c r="J30" s="16"/>
      <c r="K30" s="2"/>
    </row>
    <row r="31" spans="1:11">
      <c r="I31" s="16"/>
      <c r="J31" s="16"/>
      <c r="K31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view="pageBreakPreview" zoomScaleNormal="100" zoomScaleSheetLayoutView="100" workbookViewId="0">
      <selection activeCell="A4" sqref="A4"/>
    </sheetView>
  </sheetViews>
  <sheetFormatPr defaultRowHeight="15"/>
  <cols>
    <col min="1" max="1" width="40.5703125" bestFit="1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16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30"/>
      <c r="B6" s="30"/>
      <c r="C6" s="31"/>
    </row>
    <row r="7" spans="1:3">
      <c r="A7" s="14"/>
      <c r="B7" s="14"/>
      <c r="C7" s="19"/>
    </row>
    <row r="8" spans="1:3">
      <c r="A8" s="30"/>
      <c r="B8" s="30"/>
      <c r="C8" s="31"/>
    </row>
    <row r="9" spans="1:3">
      <c r="A9" s="30"/>
      <c r="B9" s="30"/>
      <c r="C9" s="31"/>
    </row>
    <row r="10" spans="1:3">
      <c r="A10" s="38"/>
      <c r="B10" s="23"/>
      <c r="C10" s="35"/>
    </row>
    <row r="11" spans="1:3">
      <c r="A11" s="38"/>
      <c r="B11" s="39"/>
      <c r="C11" s="35"/>
    </row>
    <row r="12" spans="1:3">
      <c r="A12" s="38"/>
      <c r="B12" s="34"/>
      <c r="C12" s="35"/>
    </row>
    <row r="13" spans="1:3">
      <c r="A13" s="38"/>
      <c r="B13" s="34"/>
      <c r="C13" s="35"/>
    </row>
    <row r="14" spans="1:3">
      <c r="A14" s="38"/>
      <c r="B14" s="34"/>
      <c r="C14" s="35"/>
    </row>
    <row r="15" spans="1:3">
      <c r="A15" s="30"/>
      <c r="B15" s="30"/>
      <c r="C15" s="31"/>
    </row>
    <row r="16" spans="1:3">
      <c r="A16" s="30"/>
      <c r="B16" s="30"/>
      <c r="C16" s="31"/>
    </row>
    <row r="17" spans="1:3">
      <c r="A17" s="4"/>
      <c r="B17" s="4"/>
      <c r="C17" s="19"/>
    </row>
    <row r="18" spans="1:3">
      <c r="A18" s="4"/>
      <c r="B18" s="4"/>
      <c r="C18" s="19"/>
    </row>
    <row r="19" spans="1:3">
      <c r="A19" s="30"/>
      <c r="B19" s="30"/>
      <c r="C19" s="32"/>
    </row>
    <row r="20" spans="1:3">
      <c r="A20" s="30"/>
      <c r="B20" s="30"/>
      <c r="C20" s="31"/>
    </row>
    <row r="21" spans="1:3">
      <c r="A21" s="30"/>
      <c r="B21" s="30"/>
      <c r="C21" s="31"/>
    </row>
    <row r="22" spans="1:3">
      <c r="A22" s="30"/>
      <c r="B22" s="30"/>
      <c r="C22" s="31"/>
    </row>
    <row r="23" spans="1:3">
      <c r="A23" s="30"/>
      <c r="B23" s="30"/>
      <c r="C23" s="31"/>
    </row>
    <row r="24" spans="1:3">
      <c r="A24" s="30"/>
      <c r="B24" s="30"/>
      <c r="C24" s="31"/>
    </row>
    <row r="25" spans="1:3">
      <c r="A25" s="30"/>
      <c r="B25" s="30"/>
      <c r="C25" s="31"/>
    </row>
    <row r="26" spans="1:3">
      <c r="A26" s="30"/>
      <c r="B26" s="30"/>
      <c r="C26" s="31"/>
    </row>
    <row r="27" spans="1:3">
      <c r="A27" s="30"/>
      <c r="B27" s="30"/>
      <c r="C27" s="31"/>
    </row>
    <row r="28" spans="1:3">
      <c r="A28" s="30"/>
      <c r="B28" s="30"/>
      <c r="C28" s="31"/>
    </row>
    <row r="29" spans="1:3">
      <c r="A29" s="33"/>
      <c r="B29" s="34"/>
      <c r="C29" s="35"/>
    </row>
    <row r="30" spans="1:3">
      <c r="A30" s="33"/>
      <c r="B30" s="34"/>
      <c r="C30" s="35"/>
    </row>
    <row r="31" spans="1:3">
      <c r="A31" s="33"/>
      <c r="B31" s="34"/>
      <c r="C31" s="35"/>
    </row>
    <row r="32" spans="1:3">
      <c r="A32" s="30"/>
      <c r="B32" s="30"/>
      <c r="C32" s="31"/>
    </row>
    <row r="33" spans="1:11">
      <c r="A33" s="6"/>
      <c r="B33" s="10"/>
      <c r="C33" s="9"/>
    </row>
    <row r="34" spans="1:11" ht="15.75" thickBot="1">
      <c r="A34" s="13"/>
      <c r="B34" s="13"/>
      <c r="C34" s="8">
        <f>SUBTOTAL(109,Table134567891011121314[Amount])</f>
        <v>0</v>
      </c>
      <c r="I34" s="16"/>
      <c r="J34" s="16"/>
      <c r="K34" s="2"/>
    </row>
    <row r="35" spans="1:11" ht="15.75" thickTop="1">
      <c r="I35" s="16"/>
      <c r="J35" s="16"/>
      <c r="K35" s="2"/>
    </row>
    <row r="36" spans="1:11">
      <c r="I36" s="16"/>
      <c r="J36" s="16"/>
      <c r="K36" s="2"/>
    </row>
    <row r="37" spans="1:11">
      <c r="I37" s="16"/>
      <c r="J37" s="16"/>
      <c r="K37" s="2"/>
    </row>
    <row r="38" spans="1:11">
      <c r="I38" s="16"/>
      <c r="J38" s="16"/>
      <c r="K38" s="2"/>
    </row>
    <row r="39" spans="1:11">
      <c r="I39" s="16"/>
      <c r="J39" s="16"/>
      <c r="K39" s="2"/>
    </row>
    <row r="40" spans="1:11">
      <c r="I40" s="16"/>
      <c r="J40" s="16"/>
      <c r="K40" s="2"/>
    </row>
    <row r="41" spans="1:11">
      <c r="I41" s="16"/>
      <c r="J41" s="16"/>
      <c r="K41" s="2"/>
    </row>
    <row r="42" spans="1:11">
      <c r="I42" s="16"/>
      <c r="J42" s="16"/>
      <c r="K42" s="2"/>
    </row>
    <row r="43" spans="1:11">
      <c r="I43" s="16"/>
      <c r="J43" s="16"/>
      <c r="K43" s="2"/>
    </row>
    <row r="44" spans="1:11">
      <c r="I44" s="16"/>
      <c r="J44" s="16"/>
      <c r="K44" s="2"/>
    </row>
    <row r="45" spans="1:11">
      <c r="I45" s="16"/>
      <c r="J45" s="16"/>
      <c r="K45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"/>
  <sheetViews>
    <sheetView view="pageBreakPreview" topLeftCell="A4" zoomScaleNormal="100" zoomScaleSheetLayoutView="100" workbookViewId="0">
      <selection activeCell="A6" sqref="A6:C39"/>
    </sheetView>
  </sheetViews>
  <sheetFormatPr defaultRowHeight="15"/>
  <cols>
    <col min="1" max="1" width="40.5703125" bestFit="1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17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30"/>
      <c r="B6" s="30"/>
      <c r="C6" s="31"/>
    </row>
    <row r="7" spans="1:3">
      <c r="A7" s="38"/>
      <c r="B7" s="23"/>
      <c r="C7" s="9"/>
    </row>
    <row r="8" spans="1:3">
      <c r="A8" s="30"/>
      <c r="B8" s="30"/>
      <c r="C8" s="31"/>
    </row>
    <row r="9" spans="1:3">
      <c r="A9" s="30"/>
      <c r="B9" s="30"/>
      <c r="C9" s="31"/>
    </row>
    <row r="10" spans="1:3">
      <c r="A10" s="30"/>
      <c r="B10" s="30"/>
      <c r="C10" s="31"/>
    </row>
    <row r="11" spans="1:3">
      <c r="A11" s="14"/>
      <c r="B11" s="14"/>
      <c r="C11" s="19"/>
    </row>
    <row r="12" spans="1:3">
      <c r="A12" s="30"/>
      <c r="B12" s="30"/>
      <c r="C12" s="31"/>
    </row>
    <row r="13" spans="1:3">
      <c r="A13" s="30"/>
      <c r="B13" s="30"/>
      <c r="C13" s="31"/>
    </row>
    <row r="14" spans="1:3">
      <c r="A14" s="30"/>
      <c r="B14" s="30"/>
      <c r="C14" s="31"/>
    </row>
    <row r="15" spans="1:3">
      <c r="A15" s="30"/>
      <c r="B15" s="30"/>
      <c r="C15" s="31"/>
    </row>
    <row r="16" spans="1:3">
      <c r="A16" s="30"/>
      <c r="B16" s="30"/>
      <c r="C16" s="31"/>
    </row>
    <row r="17" spans="1:3">
      <c r="A17" s="30"/>
      <c r="B17" s="30"/>
      <c r="C17" s="31"/>
    </row>
    <row r="18" spans="1:3">
      <c r="B18" s="34"/>
      <c r="C18" s="35"/>
    </row>
    <row r="19" spans="1:3">
      <c r="A19" s="38"/>
      <c r="B19" s="34"/>
      <c r="C19" s="35"/>
    </row>
    <row r="20" spans="1:3">
      <c r="A20" s="38"/>
      <c r="B20" s="34"/>
      <c r="C20" s="35"/>
    </row>
    <row r="21" spans="1:3">
      <c r="A21" s="38"/>
      <c r="B21" s="34"/>
      <c r="C21" s="35"/>
    </row>
    <row r="22" spans="1:3">
      <c r="A22" s="33"/>
      <c r="B22" s="34"/>
      <c r="C22" s="35"/>
    </row>
    <row r="23" spans="1:3">
      <c r="A23" s="4"/>
      <c r="B23" s="4"/>
      <c r="C23" s="5"/>
    </row>
    <row r="24" spans="1:3">
      <c r="A24" s="4"/>
      <c r="B24" s="4"/>
      <c r="C24" s="19"/>
    </row>
    <row r="25" spans="1:3">
      <c r="A25" s="30"/>
      <c r="B25" s="30"/>
      <c r="C25" s="31"/>
    </row>
    <row r="26" spans="1:3">
      <c r="A26" s="30"/>
      <c r="B26" s="30"/>
      <c r="C26" s="31"/>
    </row>
    <row r="27" spans="1:3">
      <c r="A27" s="33"/>
      <c r="B27" s="34"/>
      <c r="C27" s="35"/>
    </row>
    <row r="28" spans="1:3">
      <c r="A28" s="30"/>
      <c r="B28" s="30"/>
      <c r="C28" s="31"/>
    </row>
    <row r="29" spans="1:3">
      <c r="A29" s="30"/>
      <c r="B29" s="30"/>
      <c r="C29" s="31"/>
    </row>
    <row r="30" spans="1:3">
      <c r="C30" s="24"/>
    </row>
    <row r="31" spans="1:3">
      <c r="C31" s="24"/>
    </row>
    <row r="32" spans="1:3">
      <c r="A32" s="30"/>
      <c r="B32" s="30"/>
      <c r="C32" s="31"/>
    </row>
    <row r="33" spans="1:11">
      <c r="A33" s="30"/>
      <c r="B33" s="30"/>
      <c r="C33" s="31"/>
    </row>
    <row r="34" spans="1:11">
      <c r="A34" s="30"/>
      <c r="B34" s="30"/>
      <c r="C34" s="31"/>
    </row>
    <row r="35" spans="1:11">
      <c r="A35" s="30"/>
      <c r="B35" s="30"/>
      <c r="C35" s="31"/>
    </row>
    <row r="36" spans="1:11">
      <c r="A36" s="33"/>
      <c r="B36" s="34"/>
      <c r="C36" s="35"/>
    </row>
    <row r="37" spans="1:11">
      <c r="A37" s="33"/>
      <c r="B37" s="34"/>
      <c r="C37" s="17"/>
    </row>
    <row r="38" spans="1:11">
      <c r="A38" s="33"/>
      <c r="B38" s="34"/>
      <c r="C38" s="35"/>
    </row>
    <row r="39" spans="1:11">
      <c r="A39" s="33"/>
      <c r="B39" s="34"/>
      <c r="C39" s="35"/>
    </row>
    <row r="40" spans="1:11">
      <c r="A40" s="16"/>
      <c r="B40" s="16"/>
      <c r="C40" s="17"/>
    </row>
    <row r="41" spans="1:11" ht="15.75" thickBot="1">
      <c r="A41" s="13"/>
      <c r="B41" s="13"/>
      <c r="C41" s="8">
        <f>SUBTOTAL(109,Table1345678910111213[Amount])</f>
        <v>0</v>
      </c>
      <c r="I41" s="16"/>
      <c r="J41" s="16"/>
      <c r="K41" s="2"/>
    </row>
    <row r="42" spans="1:11" ht="15.75" thickTop="1">
      <c r="I42" s="16"/>
      <c r="J42" s="16"/>
      <c r="K42" s="2"/>
    </row>
    <row r="43" spans="1:11">
      <c r="I43" s="16"/>
      <c r="J43" s="16"/>
      <c r="K43" s="2"/>
    </row>
    <row r="44" spans="1:11">
      <c r="I44" s="16"/>
      <c r="J44" s="16"/>
      <c r="K44" s="2"/>
    </row>
    <row r="45" spans="1:11">
      <c r="I45" s="16"/>
      <c r="J45" s="16"/>
      <c r="K45" s="2"/>
    </row>
    <row r="46" spans="1:11">
      <c r="I46" s="16"/>
      <c r="J46" s="16"/>
      <c r="K46" s="2"/>
    </row>
    <row r="47" spans="1:11">
      <c r="I47" s="16"/>
      <c r="J47" s="16"/>
      <c r="K47" s="2"/>
    </row>
    <row r="48" spans="1:11">
      <c r="I48" s="16"/>
      <c r="J48" s="16"/>
      <c r="K48" s="2"/>
    </row>
    <row r="49" spans="9:11">
      <c r="I49" s="16"/>
      <c r="J49" s="16"/>
      <c r="K49" s="2"/>
    </row>
    <row r="50" spans="9:11">
      <c r="I50" s="16"/>
      <c r="J50" s="16"/>
      <c r="K50" s="2"/>
    </row>
    <row r="51" spans="9:11">
      <c r="I51" s="16"/>
      <c r="J51" s="16"/>
      <c r="K51" s="2"/>
    </row>
    <row r="52" spans="9:11">
      <c r="I52" s="16"/>
      <c r="J52" s="16"/>
      <c r="K52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view="pageBreakPreview" zoomScaleNormal="100" zoomScaleSheetLayoutView="100" workbookViewId="0">
      <selection activeCell="A6" sqref="A6:C30"/>
    </sheetView>
  </sheetViews>
  <sheetFormatPr defaultRowHeight="15"/>
  <cols>
    <col min="1" max="1" width="40.5703125" bestFit="1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18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30"/>
      <c r="B6" s="30"/>
      <c r="C6" s="31"/>
    </row>
    <row r="7" spans="1:3">
      <c r="A7" s="30"/>
      <c r="B7" s="30"/>
      <c r="C7" s="36"/>
    </row>
    <row r="8" spans="1:3">
      <c r="A8" s="30"/>
      <c r="B8" s="30"/>
      <c r="C8" s="31"/>
    </row>
    <row r="9" spans="1:3">
      <c r="A9" s="30"/>
      <c r="B9" s="30"/>
      <c r="C9" s="31"/>
    </row>
    <row r="10" spans="1:3">
      <c r="A10" s="30"/>
      <c r="B10" s="30"/>
      <c r="C10" s="31"/>
    </row>
    <row r="11" spans="1:3">
      <c r="A11" s="30"/>
      <c r="B11" s="30"/>
      <c r="C11" s="31"/>
    </row>
    <row r="12" spans="1:3">
      <c r="A12" s="30"/>
      <c r="B12" s="30"/>
      <c r="C12" s="31"/>
    </row>
    <row r="13" spans="1:3">
      <c r="B13" s="23"/>
      <c r="C13" s="35"/>
    </row>
    <row r="14" spans="1:3">
      <c r="C14" s="37"/>
    </row>
    <row r="15" spans="1:3">
      <c r="A15" s="38"/>
      <c r="B15" s="23"/>
      <c r="C15" s="9"/>
    </row>
    <row r="16" spans="1:3">
      <c r="A16" s="30"/>
      <c r="B16" s="30"/>
      <c r="C16" s="31"/>
    </row>
    <row r="17" spans="1:11">
      <c r="A17" s="14"/>
      <c r="B17" s="14"/>
      <c r="C17" s="2"/>
    </row>
    <row r="18" spans="1:11">
      <c r="A18" s="30"/>
      <c r="B18" s="30"/>
      <c r="C18" s="31"/>
    </row>
    <row r="19" spans="1:11">
      <c r="B19" s="34"/>
      <c r="C19" s="35"/>
    </row>
    <row r="20" spans="1:11">
      <c r="B20" s="34"/>
      <c r="C20" s="35"/>
    </row>
    <row r="21" spans="1:11">
      <c r="A21" s="33"/>
      <c r="B21" s="34"/>
      <c r="C21" s="35"/>
    </row>
    <row r="22" spans="1:11">
      <c r="A22" s="30"/>
      <c r="B22" s="30"/>
      <c r="C22" s="31"/>
    </row>
    <row r="23" spans="1:11">
      <c r="A23" s="30"/>
      <c r="B23" s="30"/>
      <c r="C23" s="31"/>
    </row>
    <row r="24" spans="1:11">
      <c r="A24" s="4"/>
      <c r="B24" s="4"/>
      <c r="C24" s="18"/>
    </row>
    <row r="25" spans="1:11">
      <c r="A25" s="4"/>
      <c r="B25" s="4"/>
      <c r="C25" s="22"/>
    </row>
    <row r="26" spans="1:11">
      <c r="A26" s="30"/>
      <c r="B26" s="30"/>
      <c r="C26" s="31"/>
    </row>
    <row r="27" spans="1:11">
      <c r="A27" s="33"/>
      <c r="B27" s="34"/>
      <c r="C27" s="35"/>
    </row>
    <row r="28" spans="1:11">
      <c r="A28" s="30"/>
      <c r="B28" s="30"/>
      <c r="C28" s="31"/>
    </row>
    <row r="29" spans="1:11">
      <c r="A29" s="33"/>
      <c r="B29" s="34"/>
      <c r="C29" s="35"/>
    </row>
    <row r="30" spans="1:11">
      <c r="A30" s="33"/>
      <c r="B30" s="34"/>
      <c r="C30" s="17"/>
    </row>
    <row r="31" spans="1:11">
      <c r="A31" s="16"/>
      <c r="B31" s="16"/>
      <c r="C31" s="17"/>
    </row>
    <row r="32" spans="1:11" ht="15.75" thickBot="1">
      <c r="A32" s="20"/>
      <c r="B32" s="20"/>
      <c r="C32" s="21">
        <f>SUBTOTAL(109,Table13456789101112[Amount])</f>
        <v>0</v>
      </c>
      <c r="I32" s="16"/>
      <c r="J32" s="16"/>
      <c r="K32" s="2"/>
    </row>
    <row r="33" spans="9:11" ht="15.75" thickTop="1">
      <c r="I33" s="16"/>
      <c r="J33" s="16"/>
      <c r="K33" s="2"/>
    </row>
    <row r="34" spans="9:11">
      <c r="I34" s="16"/>
      <c r="J34" s="16"/>
      <c r="K34" s="2"/>
    </row>
    <row r="35" spans="9:11">
      <c r="I35" s="16"/>
      <c r="J35" s="16"/>
      <c r="K35" s="2"/>
    </row>
    <row r="36" spans="9:11">
      <c r="I36" s="16"/>
      <c r="J36" s="16"/>
      <c r="K36" s="2"/>
    </row>
    <row r="37" spans="9:11">
      <c r="I37" s="16"/>
      <c r="J37" s="16"/>
      <c r="K37" s="2"/>
    </row>
    <row r="38" spans="9:11">
      <c r="I38" s="16"/>
      <c r="J38" s="16"/>
      <c r="K38" s="2"/>
    </row>
    <row r="39" spans="9:11">
      <c r="I39" s="16"/>
      <c r="J39" s="16"/>
      <c r="K39" s="2"/>
    </row>
    <row r="40" spans="9:11">
      <c r="I40" s="16"/>
      <c r="J40" s="16"/>
      <c r="K40" s="2"/>
    </row>
    <row r="41" spans="9:11">
      <c r="I41" s="16"/>
      <c r="J41" s="16"/>
      <c r="K41" s="2"/>
    </row>
    <row r="42" spans="9:11">
      <c r="I42" s="16"/>
      <c r="J42" s="16"/>
      <c r="K42" s="2"/>
    </row>
    <row r="43" spans="9:11">
      <c r="I43" s="16"/>
      <c r="J43" s="16"/>
      <c r="K43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view="pageBreakPreview" zoomScaleNormal="100" zoomScaleSheetLayoutView="100" workbookViewId="0">
      <selection activeCell="A4" sqref="A4"/>
    </sheetView>
  </sheetViews>
  <sheetFormatPr defaultRowHeight="15"/>
  <cols>
    <col min="1" max="1" width="40.5703125" bestFit="1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20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14"/>
      <c r="B6" s="30"/>
      <c r="C6" s="31"/>
    </row>
    <row r="7" spans="1:3">
      <c r="A7" s="30"/>
      <c r="B7" s="30"/>
      <c r="C7" s="31"/>
    </row>
    <row r="8" spans="1:3">
      <c r="A8" s="30"/>
      <c r="B8" s="30"/>
      <c r="C8" s="31"/>
    </row>
    <row r="9" spans="1:3">
      <c r="B9" s="34"/>
      <c r="C9" s="9"/>
    </row>
    <row r="10" spans="1:3">
      <c r="A10" s="30"/>
      <c r="B10" s="30"/>
      <c r="C10" s="31"/>
    </row>
    <row r="11" spans="1:3">
      <c r="A11" s="14"/>
      <c r="B11" s="14"/>
      <c r="C11" s="9"/>
    </row>
    <row r="12" spans="1:3">
      <c r="A12" s="4"/>
      <c r="B12" s="34"/>
      <c r="C12" s="9"/>
    </row>
    <row r="13" spans="1:3">
      <c r="A13" s="6"/>
      <c r="B13" s="7"/>
      <c r="C13" s="9"/>
    </row>
    <row r="14" spans="1:3">
      <c r="A14" s="30"/>
      <c r="B14" s="30"/>
      <c r="C14" s="32"/>
    </row>
    <row r="15" spans="1:3">
      <c r="A15" s="33"/>
      <c r="B15" s="34"/>
      <c r="C15" s="35"/>
    </row>
    <row r="16" spans="1:3">
      <c r="A16" s="30"/>
      <c r="B16" s="16"/>
      <c r="C16" s="31"/>
    </row>
    <row r="17" spans="1:11">
      <c r="A17" s="4"/>
      <c r="B17" s="4"/>
      <c r="C17" s="17"/>
    </row>
    <row r="18" spans="1:11">
      <c r="A18" s="4"/>
      <c r="B18" s="4"/>
      <c r="C18" s="17"/>
    </row>
    <row r="19" spans="1:11">
      <c r="A19" s="33"/>
      <c r="B19" s="34"/>
      <c r="C19" s="35"/>
    </row>
    <row r="20" spans="1:11">
      <c r="A20" s="33"/>
      <c r="B20" s="34"/>
      <c r="C20" s="35"/>
    </row>
    <row r="21" spans="1:11">
      <c r="A21" s="30"/>
      <c r="B21" s="30"/>
      <c r="C21" s="31"/>
    </row>
    <row r="22" spans="1:11">
      <c r="A22" s="30"/>
      <c r="B22" s="30"/>
      <c r="C22" s="31"/>
    </row>
    <row r="23" spans="1:11">
      <c r="A23" s="30"/>
      <c r="B23" s="30"/>
      <c r="C23" s="31"/>
    </row>
    <row r="24" spans="1:11">
      <c r="A24" s="30"/>
      <c r="B24" s="30"/>
      <c r="C24" s="31"/>
    </row>
    <row r="25" spans="1:11">
      <c r="A25" s="33"/>
      <c r="B25" s="34"/>
      <c r="C25" s="17"/>
    </row>
    <row r="26" spans="1:11">
      <c r="A26" s="6"/>
      <c r="B26" s="10"/>
      <c r="C26" s="9"/>
    </row>
    <row r="27" spans="1:11" ht="15.75" thickBot="1">
      <c r="A27" s="13"/>
      <c r="B27" s="13"/>
      <c r="C27" s="8">
        <f>SUBTOTAL(109,Table134567891011[Amount])</f>
        <v>0</v>
      </c>
      <c r="I27" s="16"/>
      <c r="J27" s="16"/>
      <c r="K27" s="2"/>
    </row>
    <row r="28" spans="1:11" ht="15.75" thickTop="1">
      <c r="I28" s="16"/>
      <c r="J28" s="16"/>
      <c r="K28" s="2"/>
    </row>
    <row r="29" spans="1:11">
      <c r="I29" s="16"/>
      <c r="J29" s="16"/>
      <c r="K29" s="2"/>
    </row>
    <row r="30" spans="1:11">
      <c r="I30" s="16"/>
      <c r="J30" s="16"/>
      <c r="K30" s="2"/>
    </row>
    <row r="31" spans="1:11">
      <c r="I31" s="16"/>
      <c r="J31" s="16"/>
      <c r="K31" s="2"/>
    </row>
    <row r="32" spans="1:11">
      <c r="I32" s="16"/>
      <c r="J32" s="16"/>
      <c r="K32" s="2"/>
    </row>
    <row r="33" spans="9:11">
      <c r="I33" s="16"/>
      <c r="J33" s="16"/>
      <c r="K33" s="2"/>
    </row>
    <row r="34" spans="9:11">
      <c r="I34" s="16"/>
      <c r="J34" s="16"/>
      <c r="K34" s="2"/>
    </row>
    <row r="35" spans="9:11">
      <c r="I35" s="16"/>
      <c r="J35" s="16"/>
      <c r="K35" s="2"/>
    </row>
    <row r="36" spans="9:11">
      <c r="I36" s="16"/>
      <c r="J36" s="16"/>
      <c r="K36" s="2"/>
    </row>
    <row r="37" spans="9:11">
      <c r="I37" s="16"/>
      <c r="J37" s="16"/>
      <c r="K37" s="2"/>
    </row>
    <row r="38" spans="9:11">
      <c r="I38" s="16"/>
      <c r="J38" s="16"/>
      <c r="K38" s="2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7"/>
  <sheetViews>
    <sheetView view="pageBreakPreview" zoomScaleNormal="100" zoomScaleSheetLayoutView="100" workbookViewId="0">
      <selection activeCell="A4" sqref="A4"/>
    </sheetView>
  </sheetViews>
  <sheetFormatPr defaultRowHeight="15"/>
  <cols>
    <col min="1" max="1" width="40.5703125" bestFit="1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19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4"/>
      <c r="B6" s="4"/>
      <c r="C6" s="5"/>
    </row>
    <row r="7" spans="1:3">
      <c r="A7" s="4"/>
      <c r="B7" s="4"/>
      <c r="C7" s="5"/>
    </row>
    <row r="8" spans="1:3">
      <c r="A8" s="14"/>
      <c r="B8" s="15"/>
      <c r="C8" s="5"/>
    </row>
    <row r="9" spans="1:3">
      <c r="A9" s="4"/>
      <c r="B9" s="4"/>
      <c r="C9" s="5"/>
    </row>
    <row r="10" spans="1:3">
      <c r="A10" s="14"/>
      <c r="B10" s="14"/>
      <c r="C10" s="5"/>
    </row>
    <row r="11" spans="1:3">
      <c r="A11" s="4"/>
      <c r="B11" s="4"/>
      <c r="C11" s="5"/>
    </row>
    <row r="12" spans="1:3">
      <c r="A12" s="14"/>
      <c r="B12" s="15"/>
      <c r="C12" s="5"/>
    </row>
    <row r="13" spans="1:3">
      <c r="A13" s="4"/>
      <c r="B13" s="16"/>
      <c r="C13" s="5"/>
    </row>
    <row r="14" spans="1:3">
      <c r="A14" s="4"/>
      <c r="B14" s="4"/>
      <c r="C14" s="5"/>
    </row>
    <row r="15" spans="1:3">
      <c r="A15" s="4"/>
      <c r="B15" s="4"/>
      <c r="C15" s="5"/>
    </row>
    <row r="16" spans="1:3">
      <c r="A16" s="4"/>
      <c r="B16" s="4"/>
      <c r="C16" s="5"/>
    </row>
    <row r="17" spans="1:3">
      <c r="A17" s="4"/>
      <c r="B17" s="4"/>
      <c r="C17" s="5"/>
    </row>
    <row r="18" spans="1:3">
      <c r="A18" s="4"/>
      <c r="B18" s="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>
      <c r="A25" s="4"/>
      <c r="B25" s="4"/>
      <c r="C25" s="5"/>
    </row>
    <row r="26" spans="1:3" ht="15.75" thickBot="1">
      <c r="A26" s="13"/>
      <c r="B26" s="13"/>
      <c r="C26" s="8">
        <f>SUBTOTAL(109,Table1345678910[Amount])</f>
        <v>0</v>
      </c>
    </row>
    <row r="27" spans="1:3" ht="15.75" thickTop="1"/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6"/>
  <sheetViews>
    <sheetView view="pageBreakPreview" zoomScaleNormal="100" zoomScaleSheetLayoutView="100" workbookViewId="0">
      <selection activeCell="A6" sqref="A6:C23"/>
    </sheetView>
  </sheetViews>
  <sheetFormatPr defaultRowHeight="15"/>
  <cols>
    <col min="1" max="1" width="40.5703125" bestFit="1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21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4"/>
      <c r="B6" s="13"/>
      <c r="C6" s="5"/>
    </row>
    <row r="7" spans="1:3">
      <c r="A7" s="4"/>
      <c r="B7" s="4"/>
      <c r="C7" s="5"/>
    </row>
    <row r="8" spans="1:3">
      <c r="A8" s="4"/>
      <c r="B8" s="4"/>
      <c r="C8" s="5"/>
    </row>
    <row r="9" spans="1:3">
      <c r="A9" s="4"/>
      <c r="B9" s="4"/>
      <c r="C9" s="5"/>
    </row>
    <row r="10" spans="1:3">
      <c r="A10" s="4"/>
      <c r="B10" s="4"/>
      <c r="C10" s="5"/>
    </row>
    <row r="11" spans="1:3">
      <c r="A11" s="14"/>
      <c r="B11" s="15"/>
      <c r="C11" s="5"/>
    </row>
    <row r="12" spans="1:3">
      <c r="A12" s="4"/>
      <c r="B12" s="4"/>
      <c r="C12" s="5"/>
    </row>
    <row r="13" spans="1:3">
      <c r="A13" s="4"/>
      <c r="B13" s="4"/>
      <c r="C13" s="5"/>
    </row>
    <row r="14" spans="1:3">
      <c r="A14" s="4"/>
      <c r="B14" s="4"/>
      <c r="C14" s="5"/>
    </row>
    <row r="15" spans="1:3">
      <c r="A15" s="4"/>
      <c r="B15" s="4"/>
      <c r="C15" s="5"/>
    </row>
    <row r="16" spans="1:3">
      <c r="A16" s="4"/>
      <c r="B16" s="4"/>
      <c r="C16" s="5"/>
    </row>
    <row r="17" spans="1:3">
      <c r="A17" s="14"/>
      <c r="B17" s="15"/>
      <c r="C17" s="5"/>
    </row>
    <row r="18" spans="1:3">
      <c r="A18" s="14"/>
      <c r="B18" s="14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4"/>
      <c r="B24" s="4"/>
      <c r="C24" s="5"/>
    </row>
    <row r="25" spans="1:3" ht="15.75" thickBot="1">
      <c r="A25" s="13"/>
      <c r="B25" s="13"/>
      <c r="C25" s="8">
        <f>SUBTOTAL(109,Table13456789[Amount])</f>
        <v>0</v>
      </c>
    </row>
    <row r="26" spans="1:3" ht="15.75" thickTop="1"/>
  </sheetData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8"/>
  <sheetViews>
    <sheetView view="pageBreakPreview" zoomScaleNormal="100" zoomScaleSheetLayoutView="100" workbookViewId="0">
      <selection activeCell="A4" sqref="A4"/>
    </sheetView>
  </sheetViews>
  <sheetFormatPr defaultRowHeight="15"/>
  <cols>
    <col min="1" max="1" width="40.5703125" bestFit="1" customWidth="1"/>
    <col min="2" max="2" width="57.7109375" bestFit="1" customWidth="1"/>
    <col min="3" max="3" width="10.28515625" customWidth="1"/>
  </cols>
  <sheetData>
    <row r="1" spans="1:3">
      <c r="A1" s="1" t="s">
        <v>3</v>
      </c>
    </row>
    <row r="2" spans="1:3">
      <c r="A2" s="1"/>
    </row>
    <row r="3" spans="1:3">
      <c r="A3" s="3" t="s">
        <v>22</v>
      </c>
    </row>
    <row r="5" spans="1:3">
      <c r="A5" s="1" t="s">
        <v>0</v>
      </c>
      <c r="B5" s="1" t="s">
        <v>1</v>
      </c>
      <c r="C5" s="1" t="s">
        <v>2</v>
      </c>
    </row>
    <row r="6" spans="1:3">
      <c r="A6" s="4"/>
      <c r="B6" s="4"/>
      <c r="C6" s="5"/>
    </row>
    <row r="7" spans="1:3">
      <c r="A7" s="14"/>
      <c r="B7" s="14"/>
      <c r="C7" s="5"/>
    </row>
    <row r="8" spans="1:3">
      <c r="A8" s="13"/>
      <c r="B8" s="7"/>
      <c r="C8" s="5"/>
    </row>
    <row r="9" spans="1:3">
      <c r="A9" s="4"/>
      <c r="B9" s="4"/>
      <c r="C9" s="5"/>
    </row>
    <row r="10" spans="1:3">
      <c r="A10" s="4"/>
      <c r="B10" s="4"/>
      <c r="C10" s="5"/>
    </row>
    <row r="11" spans="1:3">
      <c r="A11" s="14"/>
      <c r="B11" s="15"/>
      <c r="C11" s="11"/>
    </row>
    <row r="12" spans="1:3">
      <c r="A12" s="4"/>
      <c r="B12" s="4"/>
      <c r="C12" s="5"/>
    </row>
    <row r="13" spans="1:3">
      <c r="A13" s="4"/>
      <c r="B13" s="4"/>
      <c r="C13" s="5"/>
    </row>
    <row r="14" spans="1:3">
      <c r="A14" s="13"/>
      <c r="B14" s="13"/>
      <c r="C14" s="11"/>
    </row>
    <row r="15" spans="1:3">
      <c r="A15" s="4"/>
      <c r="B15" s="4"/>
      <c r="C15" s="5"/>
    </row>
    <row r="16" spans="1:3">
      <c r="A16" s="14"/>
      <c r="B16" s="15"/>
      <c r="C16" s="11"/>
    </row>
    <row r="17" spans="1:3">
      <c r="A17" s="4"/>
      <c r="B17" s="4"/>
      <c r="C17" s="5"/>
    </row>
    <row r="18" spans="1:3">
      <c r="A18" s="13"/>
      <c r="B18" s="7"/>
      <c r="C18" s="5"/>
    </row>
    <row r="19" spans="1:3">
      <c r="A19" s="4"/>
      <c r="B19" s="4"/>
      <c r="C19" s="5"/>
    </row>
    <row r="20" spans="1:3">
      <c r="A20" s="4"/>
      <c r="B20" s="4"/>
      <c r="C20" s="5"/>
    </row>
    <row r="21" spans="1:3">
      <c r="A21" s="4"/>
      <c r="B21" s="4"/>
      <c r="C21" s="5"/>
    </row>
    <row r="22" spans="1:3">
      <c r="A22" s="4"/>
      <c r="B22" s="4"/>
      <c r="C22" s="5"/>
    </row>
    <row r="23" spans="1:3">
      <c r="A23" s="4"/>
      <c r="B23" s="4"/>
      <c r="C23" s="5"/>
    </row>
    <row r="24" spans="1:3">
      <c r="A24" s="13"/>
      <c r="B24" s="13"/>
      <c r="C24" s="12"/>
    </row>
    <row r="25" spans="1:3">
      <c r="A25" s="6"/>
      <c r="B25" s="7"/>
      <c r="C25" s="11"/>
    </row>
    <row r="26" spans="1:3">
      <c r="A26" s="4"/>
      <c r="B26" s="4"/>
      <c r="C26" s="5"/>
    </row>
    <row r="27" spans="1:3" ht="15.75" thickBot="1">
      <c r="A27" s="13"/>
      <c r="B27" s="13"/>
      <c r="C27" s="8">
        <f>SUBTOTAL(109,Table1345678[Amount])</f>
        <v>0</v>
      </c>
    </row>
    <row r="28" spans="1:3" ht="15.75" thickTop="1"/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F0B62F1355948A9F2857E8A9281C7" ma:contentTypeVersion="4" ma:contentTypeDescription="Create a new document." ma:contentTypeScope="" ma:versionID="3e9a83ea05ed1042718cf416b04754dd">
  <xsd:schema xmlns:xsd="http://www.w3.org/2001/XMLSchema" xmlns:xs="http://www.w3.org/2001/XMLSchema" xmlns:p="http://schemas.microsoft.com/office/2006/metadata/properties" xmlns:ns2="abeecf1c-038d-4299-9f0b-b275749891ee" targetNamespace="http://schemas.microsoft.com/office/2006/metadata/properties" ma:root="true" ma:fieldsID="f63fce95ada5944474f884d6c022d30f" ns2:_="">
    <xsd:import namespace="abeecf1c-038d-4299-9f0b-b275749891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ecf1c-038d-4299-9f0b-b275749891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0536F4-6947-4641-9E6D-4FDE58E10C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8ED6E86-B009-4F27-BD0E-257384173C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eecf1c-038d-4299-9f0b-b27574989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C5FF8A-E9F5-4FDF-BDAD-D6B79289FC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March 2023</vt:lpstr>
      <vt:lpstr>February 2023</vt:lpstr>
      <vt:lpstr>January 2023</vt:lpstr>
      <vt:lpstr>December 2022</vt:lpstr>
      <vt:lpstr>November 2022</vt:lpstr>
      <vt:lpstr>October 2022</vt:lpstr>
      <vt:lpstr>September 2022</vt:lpstr>
      <vt:lpstr>August 2022</vt:lpstr>
      <vt:lpstr>July 2022</vt:lpstr>
      <vt:lpstr>June 2022</vt:lpstr>
      <vt:lpstr>May 2022</vt:lpstr>
      <vt:lpstr>April 2022</vt:lpstr>
      <vt:lpstr>'April 2022'!Print_Area</vt:lpstr>
      <vt:lpstr>'August 2022'!Print_Area</vt:lpstr>
      <vt:lpstr>'December 2022'!Print_Area</vt:lpstr>
      <vt:lpstr>'February 2023'!Print_Area</vt:lpstr>
      <vt:lpstr>'January 2023'!Print_Area</vt:lpstr>
      <vt:lpstr>'July 2022'!Print_Area</vt:lpstr>
      <vt:lpstr>'June 2022'!Print_Area</vt:lpstr>
      <vt:lpstr>'March 2023'!Print_Area</vt:lpstr>
      <vt:lpstr>'May 2022'!Print_Area</vt:lpstr>
      <vt:lpstr>'November 2022'!Print_Area</vt:lpstr>
      <vt:lpstr>'October 2022'!Print_Area</vt:lpstr>
      <vt:lpstr>'September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Saunders</dc:creator>
  <cp:lastModifiedBy>Richard Fryer</cp:lastModifiedBy>
  <cp:lastPrinted>2022-07-27T10:25:03Z</cp:lastPrinted>
  <dcterms:created xsi:type="dcterms:W3CDTF">2020-06-15T11:25:59Z</dcterms:created>
  <dcterms:modified xsi:type="dcterms:W3CDTF">2022-07-27T14:10:45Z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0x010100C0FF0B62F1355948A9F2857E8A9281C7</vt:lpwstr>
  </property>
  <property fmtid="{D5CDD505-2E9C-101B-9397-08002B2CF9AE}" pid="3" name="Order">
    <vt:r8>73400</vt:r8>
  </property>
</Properties>
</file>