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rleytowncouncil.sharepoint.com/sites/FINANCE/Shared Documents/General/1AAA_FINANCE/Orders for Payment/"/>
    </mc:Choice>
  </mc:AlternateContent>
  <xr:revisionPtr revIDLastSave="279" documentId="8_{EE7EFA95-0F7E-4571-8EC8-487C1D7FA6B2}" xr6:coauthVersionLast="47" xr6:coauthVersionMax="47" xr10:uidLastSave="{E303F67C-C498-4580-B40D-9C01D4759E29}"/>
  <bookViews>
    <workbookView xWindow="28680" yWindow="15" windowWidth="29040" windowHeight="15840" activeTab="7" xr2:uid="{00000000-000D-0000-FFFF-FFFF00000000}"/>
  </bookViews>
  <sheets>
    <sheet name="March 2022" sheetId="17" r:id="rId1"/>
    <sheet name="February 2022" sheetId="16" r:id="rId2"/>
    <sheet name="January 2022" sheetId="15" r:id="rId3"/>
    <sheet name="December 2021" sheetId="14" r:id="rId4"/>
    <sheet name="November 2021" sheetId="13" r:id="rId5"/>
    <sheet name="October 2021" sheetId="12" r:id="rId6"/>
    <sheet name="September 2021" sheetId="11" r:id="rId7"/>
    <sheet name="August 2021" sheetId="10" r:id="rId8"/>
    <sheet name="July 2021" sheetId="9" r:id="rId9"/>
    <sheet name="June 2021" sheetId="8" r:id="rId10"/>
    <sheet name="May 2021" sheetId="7" r:id="rId11"/>
    <sheet name="April 2021" sheetId="6" r:id="rId12"/>
  </sheets>
  <definedNames>
    <definedName name="_xlnm.Print_Area" localSheetId="11">'April 2021'!$A$1:$C$38</definedName>
    <definedName name="_xlnm.Print_Area" localSheetId="7">'August 2021'!$A$1:$C$33</definedName>
    <definedName name="_xlnm.Print_Area" localSheetId="3">'December 2021'!$A$1:$C$49</definedName>
    <definedName name="_xlnm.Print_Area" localSheetId="1">'February 2022'!$A$1:$C$28</definedName>
    <definedName name="_xlnm.Print_Area" localSheetId="2">'January 2022'!$A$1:$C$42</definedName>
    <definedName name="_xlnm.Print_Area" localSheetId="8">'July 2021'!$A$1:$C$35</definedName>
    <definedName name="_xlnm.Print_Area" localSheetId="9">'June 2021'!$A$1:$C$32</definedName>
    <definedName name="_xlnm.Print_Area" localSheetId="0">'March 2022'!$A$1:$C$40</definedName>
    <definedName name="_xlnm.Print_Area" localSheetId="10">'May 2021'!$A$1:$C$60</definedName>
    <definedName name="_xlnm.Print_Area" localSheetId="4">'November 2021'!$A$1:$C$40</definedName>
    <definedName name="_xlnm.Print_Area" localSheetId="5">'October 2021'!$A$1:$C$35</definedName>
    <definedName name="_xlnm.Print_Area" localSheetId="6">'September 2021'!$A$1:$C$34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2" l="1"/>
  <c r="C30" i="8" l="1"/>
  <c r="C50" i="7" l="1"/>
  <c r="C28" i="6" l="1"/>
  <c r="C32" i="17" l="1"/>
  <c r="C34" i="15" l="1"/>
  <c r="C20" i="16" l="1"/>
  <c r="C41" i="14" l="1"/>
  <c r="C32" i="13"/>
  <c r="C27" i="12" l="1"/>
  <c r="C26" i="11" l="1"/>
  <c r="C25" i="10" l="1"/>
  <c r="C27" i="9" l="1"/>
</calcChain>
</file>

<file path=xl/sharedStrings.xml><?xml version="1.0" encoding="utf-8"?>
<sst xmlns="http://schemas.openxmlformats.org/spreadsheetml/2006/main" count="636" uniqueCount="407">
  <si>
    <t>Supplier</t>
  </si>
  <si>
    <t>Purchase Description</t>
  </si>
  <si>
    <t>Amount</t>
  </si>
  <si>
    <t>Barclays Bank</t>
  </si>
  <si>
    <t>HMRC Cumbernauld</t>
  </si>
  <si>
    <t>Royal County of Berkshire Pension Fund</t>
  </si>
  <si>
    <t>EARLEY TOWN COUNCIL</t>
  </si>
  <si>
    <t>Frasers Office Supplies Limited</t>
  </si>
  <si>
    <t>CNG Energy Ltd</t>
  </si>
  <si>
    <t>O2</t>
  </si>
  <si>
    <t>MFG UK Limited</t>
  </si>
  <si>
    <t xml:space="preserve">Wokingham Borough Council </t>
  </si>
  <si>
    <t>ARC</t>
  </si>
  <si>
    <t>Earley Volunteer Driver Bureau</t>
  </si>
  <si>
    <t>Me2 Club</t>
  </si>
  <si>
    <t>Readibus</t>
  </si>
  <si>
    <t>The Link Visiting Scheme</t>
  </si>
  <si>
    <t xml:space="preserve">Castle Water </t>
  </si>
  <si>
    <t>Premium Credit Limited</t>
  </si>
  <si>
    <t xml:space="preserve">CNG Energy Ltd </t>
  </si>
  <si>
    <t>Smartest Energy (previously Dual Energy)</t>
  </si>
  <si>
    <t xml:space="preserve">William Luck </t>
  </si>
  <si>
    <t xml:space="preserve">Ricoh UK Ltd </t>
  </si>
  <si>
    <t xml:space="preserve">Lister Wilder </t>
  </si>
  <si>
    <t>Southern Maintenance Solutions UK Ltd</t>
  </si>
  <si>
    <t>SSE Southern Electric</t>
  </si>
  <si>
    <t xml:space="preserve">Advanced Maintenance UK Ltd </t>
  </si>
  <si>
    <t xml:space="preserve">Select Environmental Services Limited </t>
  </si>
  <si>
    <t>ORDERS FOR PAYMENT - March 2022</t>
  </si>
  <si>
    <t>ORDERS FOR PAYMENT - February 2022</t>
  </si>
  <si>
    <t>ORDERS FOR PAYMENT - January 2022</t>
  </si>
  <si>
    <t>ORDERS FOR PAYMENT - December 2021</t>
  </si>
  <si>
    <t>ORDERS FOR PAYMENT - November 2021</t>
  </si>
  <si>
    <t>ORDERS FOR PAYMENT - October 2021</t>
  </si>
  <si>
    <t>ORDERS FOR PAYMENT - September 2021</t>
  </si>
  <si>
    <t>ORDERS FOR PAYMENT - August 2021</t>
  </si>
  <si>
    <t>ORDERS FOR PAYMENT - July 2021</t>
  </si>
  <si>
    <t>ORDERS FOR PAYMENT - June 2021</t>
  </si>
  <si>
    <t>ORDERS FOR PAYMENT - May 2021</t>
  </si>
  <si>
    <t>ORDERS FOR PAYMENT - April 2021</t>
  </si>
  <si>
    <t>1825 Financial Planning &amp; Advice Limited</t>
  </si>
  <si>
    <t>Bethan Osborne, Human Resources Consultant</t>
  </si>
  <si>
    <t>Office Stationery March 21</t>
  </si>
  <si>
    <t xml:space="preserve">JRB Enterprises Ltd </t>
  </si>
  <si>
    <t>Proludic Ltd</t>
  </si>
  <si>
    <t>Printer Charges - RH &amp; SD - 01/01/21-31/03/21</t>
  </si>
  <si>
    <t>Planning Professional Services March 21</t>
  </si>
  <si>
    <t>Gas Supply - March 21 - SJP</t>
  </si>
  <si>
    <t>Gas Supply - March 21 - RLCC</t>
  </si>
  <si>
    <t>Gas Supply - March 21 - MPCC</t>
  </si>
  <si>
    <t xml:space="preserve">Staff Mobile Phones 14/03/21 - 13/04/21 </t>
  </si>
  <si>
    <t>Insurance Premium - April 21</t>
  </si>
  <si>
    <t>Electricity Supply - April 21 - Radstock House</t>
  </si>
  <si>
    <t>Business Rates - RLCC April 21</t>
  </si>
  <si>
    <t>Business Rates - RH Offices April 21</t>
  </si>
  <si>
    <t>All Electrics &amp; Building Management</t>
  </si>
  <si>
    <t xml:space="preserve">Claude Fenton Plant Hire </t>
  </si>
  <si>
    <t>Hampshire Association of Local Councils Ltd</t>
  </si>
  <si>
    <t xml:space="preserve">Trinity Fire &amp; Security Systems </t>
  </si>
  <si>
    <t>Planning Professional Services April 21</t>
  </si>
  <si>
    <t>Gas Supply - May 21 - MPCC</t>
  </si>
  <si>
    <t xml:space="preserve">Staff Mobile Phones 14/04/21 - 13/05/21 </t>
  </si>
  <si>
    <t>Insurance Premium - May 21</t>
  </si>
  <si>
    <t>PHS Group</t>
  </si>
  <si>
    <t>Electricity Supply - May 21 - Radstock House</t>
  </si>
  <si>
    <t>Virgin Media</t>
  </si>
  <si>
    <t>Business Rates - RH Offices May 21</t>
  </si>
  <si>
    <t>Business Rates - RLCC May 21</t>
  </si>
  <si>
    <t>Mixamate Concrete &amp; Screed</t>
  </si>
  <si>
    <t>Death in Service Scheme 2021/22</t>
  </si>
  <si>
    <t>HR Advice</t>
  </si>
  <si>
    <t xml:space="preserve">Dog Waste Bags </t>
  </si>
  <si>
    <t>Annual Support Contract 2021/22</t>
  </si>
  <si>
    <t xml:space="preserve">Replacement Playground Equipment Parts - SJP </t>
  </si>
  <si>
    <t>Waste Collection - March 21 - Parks &amp; Cemetery</t>
  </si>
  <si>
    <t>Street Lighting Supply 24/12/20 - 26/03/21</t>
  </si>
  <si>
    <t xml:space="preserve">Radiator Remedial Works - MPCC </t>
  </si>
  <si>
    <t xml:space="preserve">Electrical Inspection Conditioning Report - MPCC </t>
  </si>
  <si>
    <t>Electrical Remedial Works - MPCC</t>
  </si>
  <si>
    <t xml:space="preserve">Water Supply - MPCC </t>
  </si>
  <si>
    <t xml:space="preserve">Water Supply - RLCC </t>
  </si>
  <si>
    <t xml:space="preserve">Water Supply - SJP </t>
  </si>
  <si>
    <t>Mobile Elevating Work Platform Training - Grounds Officer</t>
  </si>
  <si>
    <t xml:space="preserve">Hire of Mobile Elevating Work Platform - SJP </t>
  </si>
  <si>
    <t>CiLCA Course - Staff Training</t>
  </si>
  <si>
    <t xml:space="preserve">Cricket Roller Service - SJP </t>
  </si>
  <si>
    <t xml:space="preserve">Cricket Roller Repairs - SJP </t>
  </si>
  <si>
    <t>Concrete for New Spine - Cemetery</t>
  </si>
  <si>
    <t>Sanitary Disposal - June-Sept 21 -RLCC</t>
  </si>
  <si>
    <t>Sanitary Disposal - June-Sept 21 - MPCC</t>
  </si>
  <si>
    <t>Waste Collection - April 21 - Parks &amp; Cemetery</t>
  </si>
  <si>
    <t>Repair Leaking Pipework - CP</t>
  </si>
  <si>
    <t xml:space="preserve">Annual Maintenance of Fire Alarm System &amp; Emergency Light - SD </t>
  </si>
  <si>
    <t xml:space="preserve">Broadband Line Installation - RH </t>
  </si>
  <si>
    <t>Payroll - April 2021</t>
  </si>
  <si>
    <t>Pension Contributions - April 2021</t>
  </si>
  <si>
    <t>PAYE &amp; NI - April 2021</t>
  </si>
  <si>
    <t>Payroll - May 2021</t>
  </si>
  <si>
    <t>Pension Contributions - May 2021</t>
  </si>
  <si>
    <t>PAYE &amp; NI - May 2021</t>
  </si>
  <si>
    <t xml:space="preserve">Citizens Advice Bureau (Reading) </t>
  </si>
  <si>
    <t xml:space="preserve">Citizens Advice Bureau (Wokingham) </t>
  </si>
  <si>
    <t>Cruse Bereavement Care</t>
  </si>
  <si>
    <t>Earleybus</t>
  </si>
  <si>
    <t>Home Start Wokingham District</t>
  </si>
  <si>
    <t>Queen Victoria Institute (QVI Foot Care)</t>
  </si>
  <si>
    <t>Relate Berkshire</t>
  </si>
  <si>
    <t>South Central Ambulance Charity (Earley &amp; Lower Earley Scheme)</t>
  </si>
  <si>
    <t>The Wokingham Volunteer Centre</t>
  </si>
  <si>
    <t>WJSC - Wokingham Job Support Centre</t>
  </si>
  <si>
    <t>Payment of Grant as Approved at Full Council 31.03.2021</t>
  </si>
  <si>
    <t>Alan Hadley Ltd</t>
  </si>
  <si>
    <t>1 x 6 Yard Skip Cemetery June 21</t>
  </si>
  <si>
    <t xml:space="preserve">All Electrics &amp; Building Management </t>
  </si>
  <si>
    <t>To Carry Out EICR Report RLCC June 21</t>
  </si>
  <si>
    <t xml:space="preserve">Berkshire Association of Local Councils </t>
  </si>
  <si>
    <t>Office Supplies &amp; Stationery May 21</t>
  </si>
  <si>
    <t>John Gosden Consulting Ltd</t>
  </si>
  <si>
    <t>Annual Inspection of the Lake MELNR May 21</t>
  </si>
  <si>
    <t xml:space="preserve">Cylinder for Mower &amp; Sharpening of Blades SJP </t>
  </si>
  <si>
    <t xml:space="preserve">MFG UK Limited </t>
  </si>
  <si>
    <t>PPL PRS Ltd</t>
  </si>
  <si>
    <t>Music Licences CP MPCC RLCC SD 06/06/21-05/06/22</t>
  </si>
  <si>
    <t xml:space="preserve">Quality Stationers &amp; Printers </t>
  </si>
  <si>
    <t>Purchase Order Pads RH June 21</t>
  </si>
  <si>
    <t>Rialtas Business Solutions Ltd</t>
  </si>
  <si>
    <t>Year End Online Closedown May 21</t>
  </si>
  <si>
    <t>General Waste Collection Bins all outdoor May 21</t>
  </si>
  <si>
    <t xml:space="preserve">Tri Security </t>
  </si>
  <si>
    <t xml:space="preserve">Installation &amp; Testing New Fire Alarm RH </t>
  </si>
  <si>
    <t>Installation &amp; Testing New Fire Alarm RLCC</t>
  </si>
  <si>
    <t xml:space="preserve">SLCC For Local Council Professionals </t>
  </si>
  <si>
    <t>CiLCA Fees - Staff Training</t>
  </si>
  <si>
    <t>Planning Professional Services May 21</t>
  </si>
  <si>
    <t xml:space="preserve">Staff Mobile Phones 14/05/21 - 13/06/21 </t>
  </si>
  <si>
    <t>Insurance Premium - June 21</t>
  </si>
  <si>
    <t>Electricity Supply - June 21 - Radstock House</t>
  </si>
  <si>
    <t>Business Rates - RLCC June 21</t>
  </si>
  <si>
    <t>Business Rates - RH Offices June 21</t>
  </si>
  <si>
    <t xml:space="preserve">Berkshire ALC Subscriptions </t>
  </si>
  <si>
    <t>Payroll - June 2021</t>
  </si>
  <si>
    <t>PAYE &amp; NI - June 2021</t>
  </si>
  <si>
    <t>Pension Contributions - June 2021</t>
  </si>
  <si>
    <t>Claire Connell</t>
  </si>
  <si>
    <t xml:space="preserve">Provision for Internal Audit Services for Year End </t>
  </si>
  <si>
    <t>Repair Aerator SJP June 21</t>
  </si>
  <si>
    <t>Printer Charges - RH &amp; SD - 01/04/21-30/09/21</t>
  </si>
  <si>
    <t>General Waste Collection Bins all outdoor June 21</t>
  </si>
  <si>
    <t xml:space="preserve">SSE Southern Electric </t>
  </si>
  <si>
    <t>Street Lighting Electric 27/03/21 - 28/06/21</t>
  </si>
  <si>
    <t>Electricity Supply RLCC 18/02/21-23/06/21 - Social Club</t>
  </si>
  <si>
    <t>Technix Rubber &amp; Plastics Ltd</t>
  </si>
  <si>
    <t>Safegrass Mats SJP Playground June 21</t>
  </si>
  <si>
    <t xml:space="preserve">Supply &amp; Install New Fire Alarm System MPCC </t>
  </si>
  <si>
    <t>Planning Professional Services June 21</t>
  </si>
  <si>
    <t>Gas Supply - June 21 - MPCC</t>
  </si>
  <si>
    <t xml:space="preserve">Staff Mobile Phones 14/06/21 - 13/07/21 </t>
  </si>
  <si>
    <t>Insurance Premium - July 21</t>
  </si>
  <si>
    <t>Business Rates - RLCC July 21</t>
  </si>
  <si>
    <t>Business Rates - RH Offices July 21</t>
  </si>
  <si>
    <t xml:space="preserve">Berkshire Turf </t>
  </si>
  <si>
    <t xml:space="preserve">4 x tonnes of topsoil Cemetery </t>
  </si>
  <si>
    <t>Payroll - July 2021</t>
  </si>
  <si>
    <t>Pension Contributions - July 2021</t>
  </si>
  <si>
    <t>PAYE &amp; NI - July 2021</t>
  </si>
  <si>
    <t>Fixed Wiring Remedial Works - RLCC</t>
  </si>
  <si>
    <t>Mower Repairs SJP July 21</t>
  </si>
  <si>
    <t xml:space="preserve">IT Upgrade - Supply &amp; Install Equipment </t>
  </si>
  <si>
    <t>Planning Professional Services July 21</t>
  </si>
  <si>
    <t xml:space="preserve">WPS Hallam Insurance Brokers </t>
  </si>
  <si>
    <t>Vehicles Insurance 1st Sept 2021 - 31st Aug 2022</t>
  </si>
  <si>
    <t>Gas Supply - July 21 - MPCC</t>
  </si>
  <si>
    <t xml:space="preserve">PHS Group </t>
  </si>
  <si>
    <t>Sanitary Disposal &amp; Hand Drier RLCC 02/09/21-01/12/21</t>
  </si>
  <si>
    <t>Sanitary Disposal, Dist Mat &amp; Hand Drier MPCC 02/09/21-01/12/21</t>
  </si>
  <si>
    <t>Insurance Premium - Aug 21</t>
  </si>
  <si>
    <t>Electricity Supply - July 21 - Radstock House</t>
  </si>
  <si>
    <t>Business Rates - RLCC Aug 21</t>
  </si>
  <si>
    <t>Business Rates - RH Offices Aug 21</t>
  </si>
  <si>
    <t>Citizens Advice Wokingham</t>
  </si>
  <si>
    <t>Payment of Grant as Approved at Full Council 28.07.2021</t>
  </si>
  <si>
    <t>Payroll - August 2021</t>
  </si>
  <si>
    <t>PAYE &amp; NI - August 2021</t>
  </si>
  <si>
    <t>Pension Contributions - August 2021</t>
  </si>
  <si>
    <t>DVLC</t>
  </si>
  <si>
    <t>PAYE &amp; NI Sept 21</t>
  </si>
  <si>
    <t>Salaries</t>
  </si>
  <si>
    <t>Pension Contributions Sept 21</t>
  </si>
  <si>
    <t>Payroll Sept 21</t>
  </si>
  <si>
    <t>Agricutural &amp; estate Services Ltd</t>
  </si>
  <si>
    <t>Hedge Cutting SJP</t>
  </si>
  <si>
    <t>Skip at Cemetery</t>
  </si>
  <si>
    <t>Skip at RLCC</t>
  </si>
  <si>
    <t>Fleet Line Makers Ltd</t>
  </si>
  <si>
    <t>SJP 10L Pitchmarking Paint</t>
  </si>
  <si>
    <t>MFG UK Ltd</t>
  </si>
  <si>
    <t>Microsoft 365 Training Staff</t>
  </si>
  <si>
    <t>Pattco Ltd</t>
  </si>
  <si>
    <t>PAT testing SJP, IC &amp; RH</t>
  </si>
  <si>
    <t xml:space="preserve">PKF Littlejohn LLP </t>
  </si>
  <si>
    <t>Audit for 20/21</t>
  </si>
  <si>
    <t xml:space="preserve">Premier Office Supplies </t>
  </si>
  <si>
    <t>Office Chairs RH</t>
  </si>
  <si>
    <t>Select Environmental Services Ltd</t>
  </si>
  <si>
    <t>General waste Outdoor litter bins Jul 21</t>
  </si>
  <si>
    <t>General waste Outdoor litter bins Aug 21</t>
  </si>
  <si>
    <t>William Luck</t>
  </si>
  <si>
    <t>Planning Professional Services Aug 21</t>
  </si>
  <si>
    <t>Premium Credit Ltd</t>
  </si>
  <si>
    <t>Insurance Premium Sept 21</t>
  </si>
  <si>
    <t>Smartest Energy Ltd</t>
  </si>
  <si>
    <t>Electricity MPCC Aug 21</t>
  </si>
  <si>
    <t>Electricity RH Aug 21</t>
  </si>
  <si>
    <t>Wokingham Borough Council</t>
  </si>
  <si>
    <t>Business rates RLCC Sept 21</t>
  </si>
  <si>
    <t>Business rates RH Offices Sept 21</t>
  </si>
  <si>
    <t>Supply &amp; Install Emergency Lighting LP Oct 21</t>
  </si>
  <si>
    <t xml:space="preserve">C&amp;D Facilities </t>
  </si>
  <si>
    <t>Cricket Square Renovations SJP Sept 21</t>
  </si>
  <si>
    <t xml:space="preserve">Creating Technical Solutions </t>
  </si>
  <si>
    <t>Annual Service &amp; MOT Parks Vehicle YK60UUJ Sept 21</t>
  </si>
  <si>
    <t xml:space="preserve">Frasers Office Innovation </t>
  </si>
  <si>
    <t>Office Stationery RH Sept 21</t>
  </si>
  <si>
    <t xml:space="preserve">Play Inspection Company </t>
  </si>
  <si>
    <t>Outdoor Post Installation Inspection Meadow Park Oct 21</t>
  </si>
  <si>
    <t>Ricoh UK Ltd</t>
  </si>
  <si>
    <t>Printer Charges - RH &amp; SD - 01/07/21-31/12/21</t>
  </si>
  <si>
    <t>SMS Environmental Limited</t>
  </si>
  <si>
    <t>Annual Legionella Disinfection of Water Tanks LP &amp; SJP Sept 21</t>
  </si>
  <si>
    <t xml:space="preserve">Southern Maintenance Solutions UK Ltd </t>
  </si>
  <si>
    <t>Repair of boiler MPCC Sept 21</t>
  </si>
  <si>
    <t>Street Lighting Electric Sept 21</t>
  </si>
  <si>
    <t>Planning Professional Services Sept 21</t>
  </si>
  <si>
    <t>Insurance Premium - Oct 21</t>
  </si>
  <si>
    <t>Electricity Supply - Aug 21 - MPCC</t>
  </si>
  <si>
    <t>Electricity Supply - Aug 21 - Radstock House</t>
  </si>
  <si>
    <t>Smartest Energy</t>
  </si>
  <si>
    <t>Business Rates - Radstock House Oct 21</t>
  </si>
  <si>
    <t>Staff Training - First Aid</t>
  </si>
  <si>
    <t>Laurel Park Netball Club</t>
  </si>
  <si>
    <t>Grant</t>
  </si>
  <si>
    <t xml:space="preserve">ADT Fire &amp; Security </t>
  </si>
  <si>
    <t>Maintenance of CCTV SJP 13/10/21-12/10/22</t>
  </si>
  <si>
    <t>Credit due to orginal agreed price - Maintenance CCTV SJP</t>
  </si>
  <si>
    <t>Skip Oct 21 Mays Lane Cemetery</t>
  </si>
  <si>
    <t>All Electrics &amp; Building Management Ltd</t>
  </si>
  <si>
    <t>Supply &amp; Install Emergency Lighting Maiden Place CC x9</t>
  </si>
  <si>
    <t>Supply &amp; Install Emergency Lighting Sol Joel Park x16</t>
  </si>
  <si>
    <t>Supply &amp; Install Emergency Lighting Rastock House x4</t>
  </si>
  <si>
    <t>Supply &amp; Install Emergency Lighting Radstock Lane CC x9</t>
  </si>
  <si>
    <t>Frasers Office Innovation</t>
  </si>
  <si>
    <t>Printer Cartridges, Laminating Pouches, Postal bags etc</t>
  </si>
  <si>
    <t>IT Support - Microsoft 365 Emails Virus protection 20/10/21 - 19/11/21</t>
  </si>
  <si>
    <t>RES Fire Protection Engineers</t>
  </si>
  <si>
    <t>RH &amp; Tractor Shed Annual Fire Inspection</t>
  </si>
  <si>
    <t>MPCC Annual Fire Inspection</t>
  </si>
  <si>
    <t>Select Environmental Services</t>
  </si>
  <si>
    <t>General Waste Collection Bins all outdoor Sept 21</t>
  </si>
  <si>
    <t>Surrey Loams Ltd</t>
  </si>
  <si>
    <t>Cricket pitch Top Dressing Sol Joel Park Sept 21</t>
  </si>
  <si>
    <t>Allstar Business Solutions Ltd</t>
  </si>
  <si>
    <t>Fuel Parks &amp; Maint YK60UTY,YK60UUJ,YS06BSO,EN65HDF Oct 21</t>
  </si>
  <si>
    <t>Water Supply MPCC Sept  21 - Feb  22</t>
  </si>
  <si>
    <t>Gas Supply - Oct 21 - MPCC</t>
  </si>
  <si>
    <t>RLCC Waste Collection incl Sanitary and Hand Driers Qtr to 1/3/22</t>
  </si>
  <si>
    <t>MPCC Waste Collection incl Sanitary &amp; Hand Driers Qtr to 1/3/22</t>
  </si>
  <si>
    <t>Insurance Premium - Nov 21</t>
  </si>
  <si>
    <t>Electricity Supply - Oct 21 - MPCC</t>
  </si>
  <si>
    <t>Business Rates - Radstock Lane Community Centre Nov 21</t>
  </si>
  <si>
    <t>Business Rates - Radstock House Nov 21</t>
  </si>
  <si>
    <t>HAGS-SMP Ltd</t>
  </si>
  <si>
    <t>Meadow Park New Swings</t>
  </si>
  <si>
    <t>Initial Washroom Hygiene</t>
  </si>
  <si>
    <t>SR 2 Hygiene units Service year to 30/9/22</t>
  </si>
  <si>
    <t>JRB Enterprise  Ltd</t>
  </si>
  <si>
    <t>Poop scoop bags x 50,000</t>
  </si>
  <si>
    <t>IT Maint. Month to 19/12/21</t>
  </si>
  <si>
    <t xml:space="preserve">Pattco Ltd </t>
  </si>
  <si>
    <t>PAT Testing RLCC, CP,MPCC,SD October 2021</t>
  </si>
  <si>
    <t>General Waste Collection Bins all outdoor Oct 21</t>
  </si>
  <si>
    <t>Southern Mantenance Solutions UK Ltd</t>
  </si>
  <si>
    <t>SD Investigate Boiler showing overheat + annual service boilers and water heaters</t>
  </si>
  <si>
    <t>Weed Management Ltd</t>
  </si>
  <si>
    <t>SJP Sports Pitch Fertilizer + treatment for Redthread</t>
  </si>
  <si>
    <t>Planning Services Oct 21 21.51 Hours</t>
  </si>
  <si>
    <t>Planning Services Nov 21 16.65 Hours</t>
  </si>
  <si>
    <t>SJP Fixed Wire Testing</t>
  </si>
  <si>
    <t>Creative Technical Solutions</t>
  </si>
  <si>
    <t>Service and MOT for Ford Transit EN65HDF</t>
  </si>
  <si>
    <t>Frasers Office Supplies Ltd</t>
  </si>
  <si>
    <t>RH Christmas Cards, Stationary and stamps</t>
  </si>
  <si>
    <t>Lister Wilder</t>
  </si>
  <si>
    <t>SJP Walk behind mowers annual services, regrind and one new cylinder</t>
  </si>
  <si>
    <t>IT Contract 20/12/21-19/1/22</t>
  </si>
  <si>
    <t>IT Managed Support upgrade</t>
  </si>
  <si>
    <t>General Waste and litter picking Nov 21</t>
  </si>
  <si>
    <t>Southern Maintenance Solutions UK Ltd (SMS)</t>
  </si>
  <si>
    <t>SJP Annual Gas and Hot Water Cylinder Service</t>
  </si>
  <si>
    <t>Trinity Fire &amp; Security Systems Ltd</t>
  </si>
  <si>
    <t>CP Fire Alarm &amp; Emergency Lighting Maint</t>
  </si>
  <si>
    <t>Castle Water Ltd</t>
  </si>
  <si>
    <t>Allot Water 1/10/21 - 31/3/22</t>
  </si>
  <si>
    <t>Pozitive Energy Ltd</t>
  </si>
  <si>
    <t>RLCC 7/11-6/12/21</t>
  </si>
  <si>
    <t>MPCC 7/11-6/12/21</t>
  </si>
  <si>
    <t>RH 7/11-6/12/21</t>
  </si>
  <si>
    <t>SJP 7/11-6/12/21</t>
  </si>
  <si>
    <t>Insurance Premium - Dec 21</t>
  </si>
  <si>
    <t>Electricity Supply - Nov 21 - MPCC</t>
  </si>
  <si>
    <t>Business Rates - Radstock Lane Community Centre Dec 21</t>
  </si>
  <si>
    <t>Business Rates - Radstock House Dec 21</t>
  </si>
  <si>
    <t>Business Rates  - RL Soc Club Dec 21</t>
  </si>
  <si>
    <t>Business Rates  - RL Soc Club Annual charge 2020 Apr 20-Mar 21</t>
  </si>
  <si>
    <t>Allot. Green Waste Skip emptying 2.78 tonnes Jan 21</t>
  </si>
  <si>
    <t>CP Service Year ended 31/12/22</t>
  </si>
  <si>
    <t>National Assoc. of Memorial Masons</t>
  </si>
  <si>
    <t>Corporate Membership year to 31/12/22</t>
  </si>
  <si>
    <t>Omega Accounts 5 User Annual Support &amp; Maint to 26/1/23</t>
  </si>
  <si>
    <t>RH &amp; SD Photocopiers Rent to 31/3/22 &amp; usage Qtr to Dec 21</t>
  </si>
  <si>
    <t>General Waste and litter picking Dec 21</t>
  </si>
  <si>
    <t>The Society of Local Council Clerks</t>
  </si>
  <si>
    <t>Membership Fee TC 2022</t>
  </si>
  <si>
    <t>Southern Maintenance Solutions Ltd</t>
  </si>
  <si>
    <t>SD Drain, Flush, Refill Heating System</t>
  </si>
  <si>
    <t>SJP Supply &amp; replace undderfloor Heating Pump</t>
  </si>
  <si>
    <t>Southern Electric</t>
  </si>
  <si>
    <t>Street Lighting Qtr ended Dec 21</t>
  </si>
  <si>
    <t>Top Embroidery (Topline Parts Ltd)</t>
  </si>
  <si>
    <t>Uniforms T Shirts, Sweatshirts, Fleeces, Trousers etc</t>
  </si>
  <si>
    <t>Uniforms Sweatshirts &amp; Trousers</t>
  </si>
  <si>
    <t>Travis Perkins</t>
  </si>
  <si>
    <t>Noticeboards Marine Ply</t>
  </si>
  <si>
    <t>SJP Worm cast suppressant to Football pitches Dec 21</t>
  </si>
  <si>
    <t>Planning Services Dec 21 18.08 Hours</t>
  </si>
  <si>
    <t xml:space="preserve">Woodley Town Council </t>
  </si>
  <si>
    <t>Half share charge of maintaining Bulmershe Open Spaces</t>
  </si>
  <si>
    <t>Pozitive Energy</t>
  </si>
  <si>
    <t>RH Gas Mth to 6/1/22</t>
  </si>
  <si>
    <t>MPCC Gas Mth to 6/1/22</t>
  </si>
  <si>
    <t>SJP Gas Mth to 6/1/22</t>
  </si>
  <si>
    <t>RLCC Gas Mth to 6/1/22</t>
  </si>
  <si>
    <t>Insurance Premium - Jan 22</t>
  </si>
  <si>
    <t>RH Rates Jan 22</t>
  </si>
  <si>
    <t>RLCC Rates (Merged with RLSocClub) 2021 (1st of 2)</t>
  </si>
  <si>
    <t>RLCC Rates (Merged with RLSocClub) 2020 Amendment</t>
  </si>
  <si>
    <t>Internal Audit visits Nov 21, Dec 21 and Jan 22</t>
  </si>
  <si>
    <t>Frasers</t>
  </si>
  <si>
    <t>Stamps and stationery</t>
  </si>
  <si>
    <t>Full Service of Batwing Mower WX15MLU</t>
  </si>
  <si>
    <t>Repair to Billy Goat Leaf collector</t>
  </si>
  <si>
    <t>Tractor RX60HVC Full service and repairs</t>
  </si>
  <si>
    <t>Excavator/Digger Full service</t>
  </si>
  <si>
    <t>IT Contract 20/01/22-19/2/22</t>
  </si>
  <si>
    <t>Planning Services Jan 22 13.74 Hours</t>
  </si>
  <si>
    <t>Sports Sponsorship Matched Funding TB</t>
  </si>
  <si>
    <t>Sports Sponsorship Matched Funding DN</t>
  </si>
  <si>
    <t>Professional subscription</t>
  </si>
  <si>
    <t>The Sign Maker</t>
  </si>
  <si>
    <t>Covid Memorial Plaque</t>
  </si>
  <si>
    <t>Creating Technical Solutions</t>
  </si>
  <si>
    <t>EN65HDF Maint. Transit Repair Cooling system</t>
  </si>
  <si>
    <t>YK60UTY Parks -Ford Ranger Annual service &amp; MOT</t>
  </si>
  <si>
    <t>MELNR Battery Tools (Blower/Strimmer/Hedge Trimmer)</t>
  </si>
  <si>
    <t>Lubbe &amp; Sons (Bulbs) Ltd</t>
  </si>
  <si>
    <t>MELNR 2000 Snowdrops</t>
  </si>
  <si>
    <t>IT Contract 20/02/22-19/3/22</t>
  </si>
  <si>
    <t>Supply and Install 4 new monitors in RH</t>
  </si>
  <si>
    <t>The Play Inspection Company</t>
  </si>
  <si>
    <t>Outdoor Play Area Annual Inspection MP, SJP, Paddick Drive BMX</t>
  </si>
  <si>
    <t>General Waste and litter picking Jan 22</t>
  </si>
  <si>
    <t>SJP Leaking pipe repair including ceiling</t>
  </si>
  <si>
    <t>Street Lighting Final Bill to 28/2/22</t>
  </si>
  <si>
    <t>Planning Consultant Feb 22 15.73 Hours</t>
  </si>
  <si>
    <t>DVLA</t>
  </si>
  <si>
    <t>Vehicle Tax MX19WFV</t>
  </si>
  <si>
    <t>RLCC Waste Collection Qtr to 1/6/22</t>
  </si>
  <si>
    <t>MPCC Waste Collection Qtr to 1/6/22</t>
  </si>
  <si>
    <t>Regent Gas Ltd</t>
  </si>
  <si>
    <t>RLCC Gas Mth to 8/2/22</t>
  </si>
  <si>
    <t>SJP Gas Mth to 8/2/22</t>
  </si>
  <si>
    <t>MPCC Gas Period to 3/2/22</t>
  </si>
  <si>
    <t>RH Gas Mth to 8/2/22</t>
  </si>
  <si>
    <t>Electricity Supply Jan 22 LP</t>
  </si>
  <si>
    <t>RLCC Rates Revaluation (2nd of 2)</t>
  </si>
  <si>
    <t>Vehicle Tax EN65HDF</t>
  </si>
  <si>
    <t>Employment Law Advisory Services Limited</t>
  </si>
  <si>
    <t>PAYE &amp; NI Oct 21</t>
  </si>
  <si>
    <t>Pension Contributions Oct 21</t>
  </si>
  <si>
    <t>Payroll Oct 21</t>
  </si>
  <si>
    <t>PAYE &amp; NI Nov 21</t>
  </si>
  <si>
    <t>Pension Contributions Nov 21</t>
  </si>
  <si>
    <t>Payroll Nov 21</t>
  </si>
  <si>
    <t>Sports Sponsorship Matched Funding</t>
  </si>
  <si>
    <t>PAYE &amp; NI Dec 21</t>
  </si>
  <si>
    <t>Pension Contributions Dec 21</t>
  </si>
  <si>
    <t>Payroll Dec 21</t>
  </si>
  <si>
    <t>PAYE &amp; NI Jan 22</t>
  </si>
  <si>
    <t>Pension Contributions Jan 22</t>
  </si>
  <si>
    <t>Payroll Jan 22</t>
  </si>
  <si>
    <t>PAYE &amp; NI Feb 22</t>
  </si>
  <si>
    <t>Pension Contributions Feb 22</t>
  </si>
  <si>
    <t>Payroll Frb 22</t>
  </si>
  <si>
    <t>PAYE &amp; NI Mar 22</t>
  </si>
  <si>
    <t>Pension Contributions Mar 22</t>
  </si>
  <si>
    <t>Payroll Mar 22</t>
  </si>
  <si>
    <t>Road Fund Licence Parks Vehicle</t>
  </si>
  <si>
    <t>Road Fund Licence Maintenance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</si>
</sst>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42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2" applyFont="1" applyFill="1" applyAlignment="1">
      <alignment vertical="center"/>
    </xf>
    <xf numFmtId="0" fontId="0" fillId="0" borderId="0" xfId="2" applyFont="1" applyFill="1" applyAlignment="1">
      <alignment horizontal="left" vertical="center"/>
    </xf>
    <xf numFmtId="164" fontId="2" fillId="0" borderId="1" xfId="0" applyNumberFormat="1" applyFont="1" applyBorder="1"/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0" fillId="0" borderId="0" xfId="2" applyNumberFormat="1" applyFont="1" applyFill="1" applyAlignment="1">
      <alignment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Border="1"/>
    <xf numFmtId="0" fontId="0" fillId="0" borderId="0" xfId="0" applyFont="1" applyBorder="1"/>
    <xf numFmtId="0" fontId="5" fillId="0" borderId="0" xfId="0" applyFont="1" applyBorder="1"/>
    <xf numFmtId="0" fontId="5" fillId="0" borderId="0" xfId="2" applyFont="1" applyFill="1" applyAlignment="1">
      <alignment horizontal="left" vertical="center"/>
    </xf>
    <xf numFmtId="0" fontId="0" fillId="0" borderId="0" xfId="0" applyProtection="1">
      <protection locked="0"/>
    </xf>
    <xf numFmtId="164" fontId="0" fillId="0" borderId="0" xfId="0" applyNumberFormat="1" applyAlignment="1">
      <alignment horizontal="right"/>
    </xf>
    <xf numFmtId="164" fontId="1" fillId="0" borderId="0" xfId="2" applyNumberFormat="1" applyFont="1" applyFill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0" fontId="6" fillId="0" borderId="0" xfId="0" applyFont="1" applyBorder="1"/>
    <xf numFmtId="164" fontId="7" fillId="0" borderId="1" xfId="0" applyNumberFormat="1" applyFont="1" applyBorder="1"/>
    <xf numFmtId="8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8" fontId="0" fillId="0" borderId="0" xfId="0" applyNumberFormat="1"/>
    <xf numFmtId="0" fontId="0" fillId="0" borderId="0" xfId="0" applyFont="1" applyProtection="1">
      <protection locked="0"/>
    </xf>
    <xf numFmtId="8" fontId="0" fillId="0" borderId="0" xfId="0" applyNumberFormat="1" applyFont="1" applyFill="1" applyAlignment="1">
      <alignment horizontal="right"/>
    </xf>
    <xf numFmtId="164" fontId="0" fillId="0" borderId="0" xfId="2" applyNumberFormat="1" applyFont="1" applyFill="1" applyAlignment="1">
      <alignment horizontal="right" vertical="center"/>
    </xf>
    <xf numFmtId="7" fontId="0" fillId="0" borderId="0" xfId="0" applyNumberFormat="1" applyFont="1" applyAlignment="1">
      <alignment horizontal="right"/>
    </xf>
    <xf numFmtId="0" fontId="0" fillId="0" borderId="0" xfId="0" applyBorder="1"/>
    <xf numFmtId="164" fontId="2" fillId="0" borderId="2" xfId="0" applyNumberFormat="1" applyFont="1" applyBorder="1"/>
    <xf numFmtId="0" fontId="8" fillId="0" borderId="0" xfId="0" applyFont="1"/>
    <xf numFmtId="164" fontId="8" fillId="0" borderId="0" xfId="0" applyNumberFormat="1" applyFont="1" applyAlignment="1">
      <alignment horizontal="right"/>
    </xf>
    <xf numFmtId="164" fontId="9" fillId="0" borderId="0" xfId="0" quotePrefix="1" applyNumberFormat="1" applyFont="1" applyAlignment="1">
      <alignment horizontal="right"/>
    </xf>
    <xf numFmtId="0" fontId="0" fillId="0" borderId="0" xfId="2" applyFont="1" applyAlignment="1">
      <alignment vertical="center"/>
    </xf>
    <xf numFmtId="0" fontId="0" fillId="0" borderId="0" xfId="2" applyFont="1" applyAlignment="1">
      <alignment horizontal="left" vertical="center"/>
    </xf>
    <xf numFmtId="164" fontId="5" fillId="0" borderId="0" xfId="2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/>
    </xf>
    <xf numFmtId="8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17" fontId="0" fillId="0" borderId="0" xfId="2" applyNumberFormat="1" applyFont="1" applyAlignment="1">
      <alignment horizontal="left" vertical="center"/>
    </xf>
  </cellXfs>
  <cellStyles count="4">
    <cellStyle name="Comma" xfId="1" builtinId="3"/>
    <cellStyle name="Normal" xfId="0" builtinId="0"/>
    <cellStyle name="Normal 16" xfId="3" xr:uid="{00000000-0005-0000-0000-000002000000}"/>
    <cellStyle name="Normal 18" xfId="2" xr:uid="{00000000-0005-0000-0000-000003000000}"/>
  </cellStyles>
  <dxfs count="9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164" formatCode="&quot;£&quot;#,##0.0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£&quot;#,##0.0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 val="0"/>
      </font>
      <numFmt numFmtId="164" formatCode="&quot;£&quot;#,##0.00"/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5905500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5905500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5905500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0000000}" name="Table1345678910111213141516" displayName="Table1345678910111213141516" ref="A5:C32" totalsRowCount="1" headerRowDxfId="89" dataDxfId="88">
  <autoFilter ref="A5:C31" xr:uid="{00000000-0009-0000-0100-00000F000000}"/>
  <sortState xmlns:xlrd2="http://schemas.microsoft.com/office/spreadsheetml/2017/richdata2" ref="A6:C31">
    <sortCondition ref="A5:A31"/>
  </sortState>
  <tableColumns count="3">
    <tableColumn id="1" xr3:uid="{00000000-0010-0000-0000-000001000000}" name="Supplier" dataDxfId="87" totalsRowDxfId="86"/>
    <tableColumn id="2" xr3:uid="{00000000-0010-0000-0000-000002000000}" name="Purchase Description" dataDxfId="85" totalsRowDxfId="84"/>
    <tableColumn id="3" xr3:uid="{00000000-0010-0000-0000-000003000000}" name="Amount" totalsRowFunction="sum" dataDxfId="83" totalsRowDxfId="8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Table134567" displayName="Table134567" ref="A5:C30" totalsRowCount="1" headerRowDxfId="20" dataDxfId="19">
  <autoFilter ref="A5:C29" xr:uid="{00000000-0009-0000-0100-000006000000}"/>
  <sortState xmlns:xlrd2="http://schemas.microsoft.com/office/spreadsheetml/2017/richdata2" ref="A6:C29">
    <sortCondition ref="A5:A29"/>
  </sortState>
  <tableColumns count="3">
    <tableColumn id="1" xr3:uid="{00000000-0010-0000-0900-000001000000}" name="Supplier" dataDxfId="18" totalsRowDxfId="17"/>
    <tableColumn id="2" xr3:uid="{00000000-0010-0000-0900-000002000000}" name="Purchase Description" dataDxfId="16" totalsRowDxfId="15"/>
    <tableColumn id="3" xr3:uid="{00000000-0010-0000-0900-000003000000}" name="Amount" totalsRowFunction="sum" dataDxfId="14" totalsRowDxfId="13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A000000}" name="Table13456" displayName="Table13456" ref="A5:C48" totalsRowShown="0" headerRowDxfId="12" dataDxfId="11">
  <autoFilter ref="A5:C48" xr:uid="{00000000-0009-0000-0100-000005000000}"/>
  <sortState xmlns:xlrd2="http://schemas.microsoft.com/office/spreadsheetml/2017/richdata2" ref="A6:C48">
    <sortCondition ref="A5:A48"/>
  </sortState>
  <tableColumns count="3">
    <tableColumn id="1" xr3:uid="{00000000-0010-0000-0A00-000001000000}" name="Supplier" dataDxfId="10"/>
    <tableColumn id="2" xr3:uid="{00000000-0010-0000-0A00-000002000000}" name="Purchase Description" dataDxfId="9"/>
    <tableColumn id="3" xr3:uid="{00000000-0010-0000-0A00-000003000000}" name="Amount" dataDxfId="8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B000000}" name="Table1345" displayName="Table1345" ref="A5:C28" totalsRowCount="1" headerRowDxfId="7">
  <autoFilter ref="A5:C27" xr:uid="{00000000-0009-0000-0100-000004000000}"/>
  <sortState xmlns:xlrd2="http://schemas.microsoft.com/office/spreadsheetml/2017/richdata2" ref="A6:C27">
    <sortCondition ref="A5:A27"/>
  </sortState>
  <tableColumns count="3">
    <tableColumn id="1" xr3:uid="{00000000-0010-0000-0B00-000001000000}" name="Supplier" totalsRowDxfId="6"/>
    <tableColumn id="2" xr3:uid="{00000000-0010-0000-0B00-000002000000}" name="Purchase Description" totalsRowDxfId="5"/>
    <tableColumn id="3" xr3:uid="{00000000-0010-0000-0B00-000003000000}" name="Amount" totalsRowFunction="sum" dataDxfId="4" totalsRowDxfId="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1000000}" name="Table13456789101112131415" displayName="Table13456789101112131415" ref="A5:C20" totalsRowCount="1" headerRowDxfId="81" dataDxfId="80">
  <autoFilter ref="A5:C19" xr:uid="{00000000-0009-0000-0100-00000E000000}"/>
  <sortState xmlns:xlrd2="http://schemas.microsoft.com/office/spreadsheetml/2017/richdata2" ref="A6:C19">
    <sortCondition ref="A5:A19"/>
  </sortState>
  <tableColumns count="3">
    <tableColumn id="1" xr3:uid="{00000000-0010-0000-0100-000001000000}" name="Supplier" dataDxfId="79" totalsRowDxfId="78"/>
    <tableColumn id="2" xr3:uid="{00000000-0010-0000-0100-000002000000}" name="Purchase Description" dataDxfId="77" totalsRowDxfId="76"/>
    <tableColumn id="3" xr3:uid="{00000000-0010-0000-0100-000003000000}" name="Amount" totalsRowFunction="sum" dataDxfId="75" totalsRowDxfId="7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Table134567891011121314" displayName="Table134567891011121314" ref="A5:C34" totalsRowCount="1" headerRowDxfId="73" dataDxfId="72">
  <autoFilter ref="A5:C33" xr:uid="{00000000-0009-0000-0100-00000D000000}"/>
  <sortState xmlns:xlrd2="http://schemas.microsoft.com/office/spreadsheetml/2017/richdata2" ref="A6:C33">
    <sortCondition ref="A5:A33"/>
  </sortState>
  <tableColumns count="3">
    <tableColumn id="1" xr3:uid="{00000000-0010-0000-0200-000001000000}" name="Supplier" dataDxfId="71" totalsRowDxfId="70"/>
    <tableColumn id="2" xr3:uid="{00000000-0010-0000-0200-000002000000}" name="Purchase Description" dataDxfId="69" totalsRowDxfId="68"/>
    <tableColumn id="3" xr3:uid="{00000000-0010-0000-0200-000003000000}" name="Amount" totalsRowFunction="sum" dataDxfId="67" totalsRowDxfId="6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1345678910111213" displayName="Table1345678910111213" ref="A5:C41" totalsRowCount="1" headerRowDxfId="65" dataDxfId="64">
  <autoFilter ref="A5:C40" xr:uid="{00000000-0009-0000-0100-00000C000000}"/>
  <sortState xmlns:xlrd2="http://schemas.microsoft.com/office/spreadsheetml/2017/richdata2" ref="A6:C40">
    <sortCondition ref="A5:A40"/>
  </sortState>
  <tableColumns count="3">
    <tableColumn id="1" xr3:uid="{00000000-0010-0000-0300-000001000000}" name="Supplier" dataDxfId="63" totalsRowDxfId="62"/>
    <tableColumn id="2" xr3:uid="{00000000-0010-0000-0300-000002000000}" name="Purchase Description" dataDxfId="61" totalsRowDxfId="60"/>
    <tableColumn id="3" xr3:uid="{00000000-0010-0000-0300-000003000000}" name="Amount" totalsRowFunction="sum" dataDxfId="59" totalsRowDxfId="5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e13456789101112" displayName="Table13456789101112" ref="A5:C32" totalsRowCount="1" headerRowDxfId="57" dataDxfId="56">
  <autoFilter ref="A5:C31" xr:uid="{00000000-0009-0000-0100-00000B000000}"/>
  <sortState xmlns:xlrd2="http://schemas.microsoft.com/office/spreadsheetml/2017/richdata2" ref="A6:C31">
    <sortCondition ref="A5:A31"/>
  </sortState>
  <tableColumns count="3">
    <tableColumn id="1" xr3:uid="{00000000-0010-0000-0400-000001000000}" name="Supplier" dataDxfId="55" totalsRowDxfId="54"/>
    <tableColumn id="2" xr3:uid="{00000000-0010-0000-0400-000002000000}" name="Purchase Description" dataDxfId="53" totalsRowDxfId="52"/>
    <tableColumn id="3" xr3:uid="{00000000-0010-0000-0400-000003000000}" name="Amount" totalsRowFunction="sum" dataDxfId="51" totalsRowDxfId="5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e134567891011" displayName="Table134567891011" ref="A5:C27" totalsRowCount="1" headerRowDxfId="49" dataDxfId="48">
  <autoFilter ref="A5:C26" xr:uid="{00000000-0009-0000-0100-00000A000000}"/>
  <sortState xmlns:xlrd2="http://schemas.microsoft.com/office/spreadsheetml/2017/richdata2" ref="A6:C26">
    <sortCondition ref="A5:A26"/>
  </sortState>
  <tableColumns count="3">
    <tableColumn id="1" xr3:uid="{00000000-0010-0000-0500-000001000000}" name="Supplier" dataDxfId="47" totalsRowDxfId="46"/>
    <tableColumn id="2" xr3:uid="{00000000-0010-0000-0500-000002000000}" name="Purchase Description" dataDxfId="45" totalsRowDxfId="44"/>
    <tableColumn id="3" xr3:uid="{00000000-0010-0000-0500-000003000000}" name="Amount" totalsRowFunction="sum" dataDxfId="43" totalsRowDxfId="4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1345678910" displayName="Table1345678910" ref="A5:C26" totalsRowCount="1" headerRowDxfId="41" dataDxfId="40">
  <autoFilter ref="A5:C25" xr:uid="{00000000-0009-0000-0100-000009000000}"/>
  <sortState xmlns:xlrd2="http://schemas.microsoft.com/office/spreadsheetml/2017/richdata2" ref="A6:C25">
    <sortCondition ref="A5:A25"/>
  </sortState>
  <tableColumns count="3">
    <tableColumn id="1" xr3:uid="{00000000-0010-0000-0600-000001000000}" name="Supplier" dataDxfId="39" totalsRowDxfId="38"/>
    <tableColumn id="2" xr3:uid="{00000000-0010-0000-0600-000002000000}" name="Purchase Description" dataDxfId="37" totalsRowDxfId="36"/>
    <tableColumn id="3" xr3:uid="{00000000-0010-0000-0600-000003000000}" name="Amount" totalsRowFunction="sum" dataDxfId="35" totalsRowDxfId="3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13456789" displayName="Table13456789" ref="A5:C25" totalsRowCount="1" headerRowDxfId="33" dataDxfId="32">
  <autoFilter ref="A5:C24" xr:uid="{00000000-0009-0000-0100-000008000000}"/>
  <sortState xmlns:xlrd2="http://schemas.microsoft.com/office/spreadsheetml/2017/richdata2" ref="A6:C24">
    <sortCondition ref="A5:A24"/>
  </sortState>
  <tableColumns count="3">
    <tableColumn id="1" xr3:uid="{00000000-0010-0000-0700-000001000000}" name="Supplier" dataDxfId="31" totalsRowDxfId="2"/>
    <tableColumn id="2" xr3:uid="{00000000-0010-0000-0700-000002000000}" name="Purchase Description" dataDxfId="30" totalsRowDxfId="1"/>
    <tableColumn id="3" xr3:uid="{00000000-0010-0000-0700-000003000000}" name="Amount" totalsRowFunction="sum" dataDxfId="29" totalsRowDxfId="0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Table1345678" displayName="Table1345678" ref="A5:C27" totalsRowCount="1" headerRowDxfId="28" dataDxfId="27">
  <autoFilter ref="A5:C26" xr:uid="{00000000-0009-0000-0100-000007000000}"/>
  <sortState xmlns:xlrd2="http://schemas.microsoft.com/office/spreadsheetml/2017/richdata2" ref="A6:C26">
    <sortCondition ref="A5:A26"/>
  </sortState>
  <tableColumns count="3">
    <tableColumn id="1" xr3:uid="{00000000-0010-0000-0800-000001000000}" name="Supplier" dataDxfId="26" totalsRowDxfId="25"/>
    <tableColumn id="2" xr3:uid="{00000000-0010-0000-0800-000002000000}" name="Purchase Description" dataDxfId="24" totalsRowDxfId="23"/>
    <tableColumn id="3" xr3:uid="{00000000-0010-0000-0800-000003000000}" name="Amount" totalsRowFunction="sum" dataDxfId="22" totalsRowDxfId="2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view="pageBreakPreview" zoomScaleNormal="100" zoomScaleSheetLayoutView="100" workbookViewId="0">
      <selection activeCell="B24" sqref="B24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</v>
      </c>
    </row>
    <row r="2" spans="1:3" x14ac:dyDescent="0.25">
      <c r="A2" s="1"/>
    </row>
    <row r="3" spans="1:3" x14ac:dyDescent="0.25">
      <c r="A3" s="3" t="s">
        <v>28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2" t="s">
        <v>359</v>
      </c>
      <c r="B6" s="32" t="s">
        <v>360</v>
      </c>
      <c r="C6" s="33">
        <v>289.14</v>
      </c>
    </row>
    <row r="7" spans="1:3" x14ac:dyDescent="0.25">
      <c r="A7" s="32" t="s">
        <v>359</v>
      </c>
      <c r="B7" s="32" t="s">
        <v>361</v>
      </c>
      <c r="C7" s="33">
        <v>510.38</v>
      </c>
    </row>
    <row r="8" spans="1:3" x14ac:dyDescent="0.25">
      <c r="A8" t="s">
        <v>373</v>
      </c>
      <c r="B8" s="24" t="s">
        <v>374</v>
      </c>
      <c r="C8" s="37">
        <v>275</v>
      </c>
    </row>
    <row r="9" spans="1:3" x14ac:dyDescent="0.25">
      <c r="A9" s="4" t="s">
        <v>373</v>
      </c>
      <c r="B9" s="26" t="s">
        <v>384</v>
      </c>
      <c r="C9" s="20">
        <v>275</v>
      </c>
    </row>
    <row r="10" spans="1:3" x14ac:dyDescent="0.25">
      <c r="A10" s="15" t="s">
        <v>4</v>
      </c>
      <c r="B10" s="15" t="s">
        <v>402</v>
      </c>
      <c r="C10" s="20">
        <v>11886.97</v>
      </c>
    </row>
    <row r="11" spans="1:3" x14ac:dyDescent="0.25">
      <c r="A11" s="32" t="s">
        <v>291</v>
      </c>
      <c r="B11" s="32" t="s">
        <v>362</v>
      </c>
      <c r="C11" s="33">
        <v>1721.59</v>
      </c>
    </row>
    <row r="12" spans="1:3" x14ac:dyDescent="0.25">
      <c r="A12" s="32" t="s">
        <v>363</v>
      </c>
      <c r="B12" s="32" t="s">
        <v>364</v>
      </c>
      <c r="C12" s="33">
        <v>324</v>
      </c>
    </row>
    <row r="13" spans="1:3" x14ac:dyDescent="0.25">
      <c r="A13" s="32" t="s">
        <v>195</v>
      </c>
      <c r="B13" s="32" t="s">
        <v>365</v>
      </c>
      <c r="C13" s="33">
        <v>766.31</v>
      </c>
    </row>
    <row r="14" spans="1:3" x14ac:dyDescent="0.25">
      <c r="A14" s="32" t="s">
        <v>195</v>
      </c>
      <c r="B14" s="32" t="s">
        <v>366</v>
      </c>
      <c r="C14" s="33">
        <v>997.97</v>
      </c>
    </row>
    <row r="15" spans="1:3" x14ac:dyDescent="0.25">
      <c r="A15" s="40" t="s">
        <v>63</v>
      </c>
      <c r="B15" s="24" t="s">
        <v>375</v>
      </c>
      <c r="C15" s="9">
        <v>303.14</v>
      </c>
    </row>
    <row r="16" spans="1:3" x14ac:dyDescent="0.25">
      <c r="A16" s="40" t="s">
        <v>63</v>
      </c>
      <c r="B16" s="24" t="s">
        <v>376</v>
      </c>
      <c r="C16" s="9">
        <v>340.16</v>
      </c>
    </row>
    <row r="17" spans="1:11" x14ac:dyDescent="0.25">
      <c r="A17" s="40" t="s">
        <v>208</v>
      </c>
      <c r="B17" s="36" t="s">
        <v>341</v>
      </c>
      <c r="C17" s="37">
        <v>2250.1799999999998</v>
      </c>
    </row>
    <row r="18" spans="1:11" x14ac:dyDescent="0.25">
      <c r="A18" s="40" t="s">
        <v>377</v>
      </c>
      <c r="B18" s="36" t="s">
        <v>378</v>
      </c>
      <c r="C18" s="37">
        <v>1246.78</v>
      </c>
    </row>
    <row r="19" spans="1:11" x14ac:dyDescent="0.25">
      <c r="A19" s="40" t="s">
        <v>377</v>
      </c>
      <c r="B19" s="36" t="s">
        <v>379</v>
      </c>
      <c r="C19" s="37">
        <v>868.2</v>
      </c>
    </row>
    <row r="20" spans="1:11" x14ac:dyDescent="0.25">
      <c r="A20" s="40" t="s">
        <v>377</v>
      </c>
      <c r="B20" s="36" t="s">
        <v>380</v>
      </c>
      <c r="C20" s="37">
        <v>1089.3</v>
      </c>
    </row>
    <row r="21" spans="1:11" x14ac:dyDescent="0.25">
      <c r="A21" s="40" t="s">
        <v>377</v>
      </c>
      <c r="B21" s="36" t="s">
        <v>381</v>
      </c>
      <c r="C21" s="37">
        <v>478.9</v>
      </c>
    </row>
    <row r="22" spans="1:11" x14ac:dyDescent="0.25">
      <c r="A22" s="4" t="s">
        <v>5</v>
      </c>
      <c r="B22" s="4" t="s">
        <v>403</v>
      </c>
      <c r="C22" s="20">
        <v>14651.63</v>
      </c>
    </row>
    <row r="23" spans="1:11" x14ac:dyDescent="0.25">
      <c r="A23" s="4" t="s">
        <v>186</v>
      </c>
      <c r="B23" s="4" t="s">
        <v>404</v>
      </c>
      <c r="C23" s="20">
        <v>36070.97</v>
      </c>
    </row>
    <row r="24" spans="1:11" x14ac:dyDescent="0.25">
      <c r="A24" s="32" t="s">
        <v>256</v>
      </c>
      <c r="B24" s="32" t="s">
        <v>369</v>
      </c>
      <c r="C24" s="34">
        <v>481.22</v>
      </c>
    </row>
    <row r="25" spans="1:11" x14ac:dyDescent="0.25">
      <c r="A25" s="35" t="s">
        <v>236</v>
      </c>
      <c r="B25" s="36" t="s">
        <v>382</v>
      </c>
      <c r="C25" s="9">
        <v>280</v>
      </c>
    </row>
    <row r="26" spans="1:11" x14ac:dyDescent="0.25">
      <c r="A26" s="32" t="s">
        <v>322</v>
      </c>
      <c r="B26" s="32" t="s">
        <v>370</v>
      </c>
      <c r="C26" s="33">
        <v>439.1</v>
      </c>
    </row>
    <row r="27" spans="1:11" x14ac:dyDescent="0.25">
      <c r="A27" s="32" t="s">
        <v>25</v>
      </c>
      <c r="B27" s="32" t="s">
        <v>371</v>
      </c>
      <c r="C27" s="33">
        <v>1345.8</v>
      </c>
    </row>
    <row r="28" spans="1:11" x14ac:dyDescent="0.25">
      <c r="A28" s="32" t="s">
        <v>367</v>
      </c>
      <c r="B28" s="32" t="s">
        <v>368</v>
      </c>
      <c r="C28" s="33">
        <v>360</v>
      </c>
    </row>
    <row r="29" spans="1:11" x14ac:dyDescent="0.25">
      <c r="A29" s="32" t="s">
        <v>21</v>
      </c>
      <c r="B29" s="32" t="s">
        <v>372</v>
      </c>
      <c r="C29" s="33">
        <v>412.91</v>
      </c>
    </row>
    <row r="30" spans="1:11" x14ac:dyDescent="0.25">
      <c r="A30" s="35" t="s">
        <v>213</v>
      </c>
      <c r="B30" s="36" t="s">
        <v>383</v>
      </c>
      <c r="C30" s="37">
        <v>822</v>
      </c>
    </row>
    <row r="31" spans="1:11" x14ac:dyDescent="0.25">
      <c r="A31" s="6"/>
      <c r="B31" s="7"/>
      <c r="C31" s="28"/>
    </row>
    <row r="32" spans="1:11" ht="15.75" thickBot="1" x14ac:dyDescent="0.3">
      <c r="A32" s="14"/>
      <c r="B32" s="14"/>
      <c r="C32" s="8">
        <f>SUBTOTAL(109,Table1345678910111213141516[Amount])</f>
        <v>78486.650000000009</v>
      </c>
      <c r="I32" s="17"/>
      <c r="J32" s="17"/>
      <c r="K32" s="2"/>
    </row>
    <row r="33" spans="9:11" ht="15.75" thickTop="1" x14ac:dyDescent="0.25">
      <c r="I33" s="17"/>
      <c r="J33" s="17"/>
      <c r="K33" s="2"/>
    </row>
    <row r="34" spans="9:11" x14ac:dyDescent="0.25">
      <c r="I34" s="17"/>
      <c r="J34" s="17"/>
      <c r="K34" s="2"/>
    </row>
    <row r="35" spans="9:11" x14ac:dyDescent="0.25">
      <c r="I35" s="17"/>
      <c r="J35" s="17"/>
      <c r="K35" s="2"/>
    </row>
    <row r="36" spans="9:11" x14ac:dyDescent="0.25">
      <c r="I36" s="17"/>
      <c r="J36" s="17"/>
      <c r="K36" s="2"/>
    </row>
    <row r="37" spans="9:11" x14ac:dyDescent="0.25">
      <c r="I37" s="17"/>
      <c r="J37" s="17"/>
      <c r="K37" s="2"/>
    </row>
    <row r="38" spans="9:11" x14ac:dyDescent="0.25">
      <c r="I38" s="17"/>
      <c r="J38" s="17"/>
      <c r="K38" s="2"/>
    </row>
    <row r="39" spans="9:11" x14ac:dyDescent="0.25">
      <c r="I39" s="17"/>
      <c r="J39" s="17"/>
      <c r="K39" s="2"/>
    </row>
    <row r="40" spans="9:11" x14ac:dyDescent="0.25">
      <c r="I40" s="17"/>
      <c r="J40" s="17"/>
      <c r="K40" s="2"/>
    </row>
    <row r="41" spans="9:11" x14ac:dyDescent="0.25">
      <c r="I41" s="17"/>
      <c r="J41" s="17"/>
      <c r="K41" s="2"/>
    </row>
    <row r="42" spans="9:11" x14ac:dyDescent="0.25">
      <c r="I42" s="17"/>
      <c r="J42" s="17"/>
      <c r="K42" s="2"/>
    </row>
    <row r="43" spans="9:11" x14ac:dyDescent="0.25">
      <c r="I43" s="17"/>
      <c r="J43" s="17"/>
      <c r="K43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1"/>
  <sheetViews>
    <sheetView view="pageBreakPreview" topLeftCell="A4" zoomScaleNormal="100" zoomScaleSheetLayoutView="100" workbookViewId="0">
      <selection activeCell="G10" sqref="G10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</v>
      </c>
    </row>
    <row r="2" spans="1:3" x14ac:dyDescent="0.25">
      <c r="A2" s="1"/>
    </row>
    <row r="3" spans="1:3" x14ac:dyDescent="0.25">
      <c r="A3" s="3" t="s">
        <v>37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4" t="s">
        <v>111</v>
      </c>
      <c r="B6" s="4" t="s">
        <v>112</v>
      </c>
      <c r="C6" s="5">
        <v>251.4</v>
      </c>
    </row>
    <row r="7" spans="1:3" x14ac:dyDescent="0.25">
      <c r="A7" s="4" t="s">
        <v>113</v>
      </c>
      <c r="B7" s="4" t="s">
        <v>114</v>
      </c>
      <c r="C7" s="5">
        <v>552</v>
      </c>
    </row>
    <row r="8" spans="1:3" x14ac:dyDescent="0.25">
      <c r="A8" s="15" t="s">
        <v>3</v>
      </c>
      <c r="B8" s="15" t="s">
        <v>140</v>
      </c>
      <c r="C8" s="5">
        <v>31507.51</v>
      </c>
    </row>
    <row r="9" spans="1:3" x14ac:dyDescent="0.25">
      <c r="A9" s="4" t="s">
        <v>115</v>
      </c>
      <c r="B9" s="4" t="s">
        <v>139</v>
      </c>
      <c r="C9" s="5">
        <v>3362.02</v>
      </c>
    </row>
    <row r="10" spans="1:3" x14ac:dyDescent="0.25">
      <c r="A10" s="4" t="s">
        <v>8</v>
      </c>
      <c r="B10" s="4" t="s">
        <v>60</v>
      </c>
      <c r="C10" s="5">
        <v>372.18</v>
      </c>
    </row>
    <row r="11" spans="1:3" x14ac:dyDescent="0.25">
      <c r="A11" s="4" t="s">
        <v>7</v>
      </c>
      <c r="B11" s="4" t="s">
        <v>116</v>
      </c>
      <c r="C11" s="5">
        <v>383.73</v>
      </c>
    </row>
    <row r="12" spans="1:3" x14ac:dyDescent="0.25">
      <c r="A12" s="15" t="s">
        <v>4</v>
      </c>
      <c r="B12" s="16" t="s">
        <v>141</v>
      </c>
      <c r="C12" s="5">
        <v>10678.65</v>
      </c>
    </row>
    <row r="13" spans="1:3" x14ac:dyDescent="0.25">
      <c r="A13" s="4" t="s">
        <v>117</v>
      </c>
      <c r="B13" s="4" t="s">
        <v>118</v>
      </c>
      <c r="C13" s="5">
        <v>750</v>
      </c>
    </row>
    <row r="14" spans="1:3" x14ac:dyDescent="0.25">
      <c r="A14" s="4" t="s">
        <v>23</v>
      </c>
      <c r="B14" s="4" t="s">
        <v>119</v>
      </c>
      <c r="C14" s="5">
        <v>856.52</v>
      </c>
    </row>
    <row r="15" spans="1:3" x14ac:dyDescent="0.25">
      <c r="A15" s="4" t="s">
        <v>9</v>
      </c>
      <c r="B15" s="4" t="s">
        <v>134</v>
      </c>
      <c r="C15" s="5">
        <v>279.94</v>
      </c>
    </row>
    <row r="16" spans="1:3" x14ac:dyDescent="0.25">
      <c r="A16" s="4" t="s">
        <v>121</v>
      </c>
      <c r="B16" s="4" t="s">
        <v>122</v>
      </c>
      <c r="C16" s="5">
        <v>1236.9000000000001</v>
      </c>
    </row>
    <row r="17" spans="1:3" x14ac:dyDescent="0.25">
      <c r="A17" s="4" t="s">
        <v>18</v>
      </c>
      <c r="B17" s="4" t="s">
        <v>135</v>
      </c>
      <c r="C17" s="5">
        <v>2236.4699999999998</v>
      </c>
    </row>
    <row r="18" spans="1:3" x14ac:dyDescent="0.25">
      <c r="A18" s="4" t="s">
        <v>123</v>
      </c>
      <c r="B18" s="4" t="s">
        <v>124</v>
      </c>
      <c r="C18" s="5">
        <v>396</v>
      </c>
    </row>
    <row r="19" spans="1:3" x14ac:dyDescent="0.25">
      <c r="A19" s="4" t="s">
        <v>125</v>
      </c>
      <c r="B19" s="4" t="s">
        <v>126</v>
      </c>
      <c r="C19" s="5">
        <v>672</v>
      </c>
    </row>
    <row r="20" spans="1:3" x14ac:dyDescent="0.25">
      <c r="A20" s="15" t="s">
        <v>5</v>
      </c>
      <c r="B20" s="16" t="s">
        <v>142</v>
      </c>
      <c r="C20" s="5">
        <v>12033.25</v>
      </c>
    </row>
    <row r="21" spans="1:3" x14ac:dyDescent="0.25">
      <c r="A21" s="4" t="s">
        <v>27</v>
      </c>
      <c r="B21" s="4" t="s">
        <v>127</v>
      </c>
      <c r="C21" s="5">
        <v>435.59</v>
      </c>
    </row>
    <row r="22" spans="1:3" x14ac:dyDescent="0.25">
      <c r="A22" s="4" t="s">
        <v>131</v>
      </c>
      <c r="B22" s="4" t="s">
        <v>132</v>
      </c>
      <c r="C22" s="5">
        <v>410</v>
      </c>
    </row>
    <row r="23" spans="1:3" x14ac:dyDescent="0.25">
      <c r="A23" s="4" t="s">
        <v>20</v>
      </c>
      <c r="B23" s="4" t="s">
        <v>136</v>
      </c>
      <c r="C23" s="5">
        <v>447</v>
      </c>
    </row>
    <row r="24" spans="1:3" x14ac:dyDescent="0.25">
      <c r="A24" s="4" t="s">
        <v>128</v>
      </c>
      <c r="B24" s="4" t="s">
        <v>130</v>
      </c>
      <c r="C24" s="5">
        <v>8196</v>
      </c>
    </row>
    <row r="25" spans="1:3" x14ac:dyDescent="0.25">
      <c r="A25" s="4" t="s">
        <v>128</v>
      </c>
      <c r="B25" s="4" t="s">
        <v>129</v>
      </c>
      <c r="C25" s="5">
        <v>9912</v>
      </c>
    </row>
    <row r="26" spans="1:3" x14ac:dyDescent="0.25">
      <c r="A26" s="4" t="s">
        <v>21</v>
      </c>
      <c r="B26" s="4" t="s">
        <v>133</v>
      </c>
      <c r="C26" s="5">
        <v>575.14</v>
      </c>
    </row>
    <row r="27" spans="1:3" x14ac:dyDescent="0.25">
      <c r="A27" s="4" t="s">
        <v>11</v>
      </c>
      <c r="B27" s="4" t="s">
        <v>137</v>
      </c>
      <c r="C27" s="5">
        <v>309</v>
      </c>
    </row>
    <row r="28" spans="1:3" x14ac:dyDescent="0.25">
      <c r="A28" s="4" t="s">
        <v>11</v>
      </c>
      <c r="B28" s="4" t="s">
        <v>138</v>
      </c>
      <c r="C28" s="5">
        <v>1422</v>
      </c>
    </row>
    <row r="29" spans="1:3" x14ac:dyDescent="0.25">
      <c r="A29" s="14"/>
      <c r="B29" s="14"/>
      <c r="C29" s="13"/>
    </row>
    <row r="30" spans="1:3" ht="15.75" thickBot="1" x14ac:dyDescent="0.3">
      <c r="A30" s="14"/>
      <c r="B30" s="14"/>
      <c r="C30" s="8">
        <f>SUBTOTAL(109,Table134567[Amount])</f>
        <v>87275.3</v>
      </c>
    </row>
    <row r="31" spans="1:3" ht="15.75" thickTop="1" x14ac:dyDescent="0.25"/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51"/>
  <sheetViews>
    <sheetView view="pageBreakPreview" topLeftCell="A25" zoomScaleNormal="100" zoomScaleSheetLayoutView="100" workbookViewId="0">
      <selection activeCell="G10" sqref="G10"/>
    </sheetView>
  </sheetViews>
  <sheetFormatPr defaultRowHeight="15" x14ac:dyDescent="0.25"/>
  <cols>
    <col min="1" max="1" width="41.140625" customWidth="1"/>
    <col min="2" max="2" width="57.7109375" bestFit="1" customWidth="1"/>
    <col min="3" max="3" width="10.28515625" customWidth="1"/>
  </cols>
  <sheetData>
    <row r="1" spans="1:3" x14ac:dyDescent="0.25">
      <c r="A1" s="1" t="s">
        <v>6</v>
      </c>
    </row>
    <row r="2" spans="1:3" x14ac:dyDescent="0.25">
      <c r="A2" s="1"/>
    </row>
    <row r="3" spans="1:3" x14ac:dyDescent="0.25">
      <c r="A3" s="3" t="s">
        <v>38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4" t="s">
        <v>26</v>
      </c>
      <c r="B6" s="4" t="s">
        <v>76</v>
      </c>
      <c r="C6" s="20">
        <v>792</v>
      </c>
    </row>
    <row r="7" spans="1:3" x14ac:dyDescent="0.25">
      <c r="A7" s="4" t="s">
        <v>55</v>
      </c>
      <c r="B7" s="4" t="s">
        <v>77</v>
      </c>
      <c r="C7" s="20">
        <v>552</v>
      </c>
    </row>
    <row r="8" spans="1:3" x14ac:dyDescent="0.25">
      <c r="A8" s="4" t="s">
        <v>55</v>
      </c>
      <c r="B8" s="4" t="s">
        <v>78</v>
      </c>
      <c r="C8" s="20">
        <v>7054.8</v>
      </c>
    </row>
    <row r="9" spans="1:3" x14ac:dyDescent="0.25">
      <c r="A9" s="4" t="s">
        <v>12</v>
      </c>
      <c r="B9" s="14" t="s">
        <v>110</v>
      </c>
      <c r="C9" s="5">
        <v>1500</v>
      </c>
    </row>
    <row r="10" spans="1:3" x14ac:dyDescent="0.25">
      <c r="A10" s="15" t="s">
        <v>3</v>
      </c>
      <c r="B10" s="15" t="s">
        <v>97</v>
      </c>
      <c r="C10" s="5">
        <v>27894.54</v>
      </c>
    </row>
    <row r="11" spans="1:3" x14ac:dyDescent="0.25">
      <c r="A11" s="4" t="s">
        <v>17</v>
      </c>
      <c r="B11" s="4" t="s">
        <v>79</v>
      </c>
      <c r="C11" s="27">
        <v>319.36</v>
      </c>
    </row>
    <row r="12" spans="1:3" x14ac:dyDescent="0.25">
      <c r="A12" s="4" t="s">
        <v>17</v>
      </c>
      <c r="B12" s="7" t="s">
        <v>80</v>
      </c>
      <c r="C12" s="9">
        <v>331.23</v>
      </c>
    </row>
    <row r="13" spans="1:3" x14ac:dyDescent="0.25">
      <c r="A13" s="4" t="s">
        <v>17</v>
      </c>
      <c r="B13" s="7" t="s">
        <v>81</v>
      </c>
      <c r="C13" s="9">
        <v>985.09</v>
      </c>
    </row>
    <row r="14" spans="1:3" x14ac:dyDescent="0.25">
      <c r="A14" s="4" t="s">
        <v>100</v>
      </c>
      <c r="B14" s="14" t="s">
        <v>110</v>
      </c>
      <c r="C14" s="5">
        <v>1000</v>
      </c>
    </row>
    <row r="15" spans="1:3" x14ac:dyDescent="0.25">
      <c r="A15" s="4" t="s">
        <v>101</v>
      </c>
      <c r="B15" s="14" t="s">
        <v>110</v>
      </c>
      <c r="C15" s="5">
        <v>2000</v>
      </c>
    </row>
    <row r="16" spans="1:3" x14ac:dyDescent="0.25">
      <c r="A16" s="4" t="s">
        <v>56</v>
      </c>
      <c r="B16" s="4" t="s">
        <v>82</v>
      </c>
      <c r="C16" s="20">
        <v>264</v>
      </c>
    </row>
    <row r="17" spans="1:3" x14ac:dyDescent="0.25">
      <c r="A17" s="4" t="s">
        <v>56</v>
      </c>
      <c r="B17" s="4" t="s">
        <v>83</v>
      </c>
      <c r="C17" s="20">
        <v>344.76</v>
      </c>
    </row>
    <row r="18" spans="1:3" x14ac:dyDescent="0.25">
      <c r="A18" s="6" t="s">
        <v>8</v>
      </c>
      <c r="B18" s="7" t="s">
        <v>60</v>
      </c>
      <c r="C18" s="28">
        <v>610.76</v>
      </c>
    </row>
    <row r="19" spans="1:3" x14ac:dyDescent="0.25">
      <c r="A19" s="4" t="s">
        <v>102</v>
      </c>
      <c r="B19" s="14" t="s">
        <v>110</v>
      </c>
      <c r="C19" s="5">
        <v>500</v>
      </c>
    </row>
    <row r="20" spans="1:3" x14ac:dyDescent="0.25">
      <c r="A20" s="4" t="s">
        <v>13</v>
      </c>
      <c r="B20" s="14" t="s">
        <v>110</v>
      </c>
      <c r="C20" s="5">
        <v>250</v>
      </c>
    </row>
    <row r="21" spans="1:3" x14ac:dyDescent="0.25">
      <c r="A21" s="4" t="s">
        <v>103</v>
      </c>
      <c r="B21" s="14" t="s">
        <v>110</v>
      </c>
      <c r="C21" s="5">
        <v>725</v>
      </c>
    </row>
    <row r="22" spans="1:3" x14ac:dyDescent="0.25">
      <c r="A22" s="4" t="s">
        <v>57</v>
      </c>
      <c r="B22" s="4" t="s">
        <v>84</v>
      </c>
      <c r="C22" s="20">
        <v>408</v>
      </c>
    </row>
    <row r="23" spans="1:3" x14ac:dyDescent="0.25">
      <c r="A23" s="15" t="s">
        <v>4</v>
      </c>
      <c r="B23" s="16" t="s">
        <v>99</v>
      </c>
      <c r="C23" s="19">
        <v>9146.26</v>
      </c>
    </row>
    <row r="24" spans="1:3" x14ac:dyDescent="0.25">
      <c r="A24" s="4" t="s">
        <v>104</v>
      </c>
      <c r="B24" s="14" t="s">
        <v>110</v>
      </c>
      <c r="C24" s="5">
        <v>600</v>
      </c>
    </row>
    <row r="25" spans="1:3" x14ac:dyDescent="0.25">
      <c r="A25" s="4" t="s">
        <v>23</v>
      </c>
      <c r="B25" s="4" t="s">
        <v>85</v>
      </c>
      <c r="C25" s="20">
        <v>473.53</v>
      </c>
    </row>
    <row r="26" spans="1:3" x14ac:dyDescent="0.25">
      <c r="A26" s="4" t="s">
        <v>23</v>
      </c>
      <c r="B26" s="4" t="s">
        <v>86</v>
      </c>
      <c r="C26" s="20">
        <v>477.11</v>
      </c>
    </row>
    <row r="27" spans="1:3" x14ac:dyDescent="0.25">
      <c r="A27" s="4" t="s">
        <v>14</v>
      </c>
      <c r="B27" s="14" t="s">
        <v>110</v>
      </c>
      <c r="C27" s="5">
        <v>500</v>
      </c>
    </row>
    <row r="28" spans="1:3" x14ac:dyDescent="0.25">
      <c r="A28" s="4" t="s">
        <v>68</v>
      </c>
      <c r="B28" s="4" t="s">
        <v>87</v>
      </c>
      <c r="C28" s="5">
        <v>429</v>
      </c>
    </row>
    <row r="29" spans="1:3" x14ac:dyDescent="0.25">
      <c r="A29" s="4" t="s">
        <v>9</v>
      </c>
      <c r="B29" s="12" t="s">
        <v>61</v>
      </c>
      <c r="C29" s="28">
        <v>279.26</v>
      </c>
    </row>
    <row r="30" spans="1:3" x14ac:dyDescent="0.25">
      <c r="A30" s="6" t="s">
        <v>63</v>
      </c>
      <c r="B30" s="7" t="s">
        <v>88</v>
      </c>
      <c r="C30" s="9">
        <v>290.58999999999997</v>
      </c>
    </row>
    <row r="31" spans="1:3" x14ac:dyDescent="0.25">
      <c r="A31" s="6" t="s">
        <v>63</v>
      </c>
      <c r="B31" s="7" t="s">
        <v>89</v>
      </c>
      <c r="C31" s="9">
        <v>327.61</v>
      </c>
    </row>
    <row r="32" spans="1:3" x14ac:dyDescent="0.25">
      <c r="A32" s="6" t="s">
        <v>18</v>
      </c>
      <c r="B32" s="7" t="s">
        <v>62</v>
      </c>
      <c r="C32" s="9">
        <v>2236.4699999999998</v>
      </c>
    </row>
    <row r="33" spans="1:3" x14ac:dyDescent="0.25">
      <c r="A33" s="4" t="s">
        <v>105</v>
      </c>
      <c r="B33" s="14" t="s">
        <v>110</v>
      </c>
      <c r="C33" s="5">
        <v>919</v>
      </c>
    </row>
    <row r="34" spans="1:3" x14ac:dyDescent="0.25">
      <c r="A34" s="4" t="s">
        <v>15</v>
      </c>
      <c r="B34" s="14" t="s">
        <v>110</v>
      </c>
      <c r="C34" s="5">
        <v>1500</v>
      </c>
    </row>
    <row r="35" spans="1:3" x14ac:dyDescent="0.25">
      <c r="A35" s="4" t="s">
        <v>106</v>
      </c>
      <c r="B35" s="14" t="s">
        <v>110</v>
      </c>
      <c r="C35" s="5">
        <v>500</v>
      </c>
    </row>
    <row r="36" spans="1:3" x14ac:dyDescent="0.25">
      <c r="A36" s="15" t="s">
        <v>5</v>
      </c>
      <c r="B36" s="16" t="s">
        <v>98</v>
      </c>
      <c r="C36" s="23">
        <v>10550.4</v>
      </c>
    </row>
    <row r="37" spans="1:3" x14ac:dyDescent="0.25">
      <c r="A37" s="4" t="s">
        <v>27</v>
      </c>
      <c r="B37" s="26" t="s">
        <v>90</v>
      </c>
      <c r="C37" s="20">
        <v>474.46</v>
      </c>
    </row>
    <row r="38" spans="1:3" x14ac:dyDescent="0.25">
      <c r="A38" s="6" t="s">
        <v>20</v>
      </c>
      <c r="B38" s="7" t="s">
        <v>64</v>
      </c>
      <c r="C38" s="28">
        <v>447</v>
      </c>
    </row>
    <row r="39" spans="1:3" x14ac:dyDescent="0.25">
      <c r="A39" s="4" t="s">
        <v>107</v>
      </c>
      <c r="B39" s="14" t="s">
        <v>110</v>
      </c>
      <c r="C39" s="5">
        <v>250</v>
      </c>
    </row>
    <row r="40" spans="1:3" x14ac:dyDescent="0.25">
      <c r="A40" s="4" t="s">
        <v>24</v>
      </c>
      <c r="B40" s="4" t="s">
        <v>91</v>
      </c>
      <c r="C40" s="20">
        <v>300.79000000000002</v>
      </c>
    </row>
    <row r="41" spans="1:3" x14ac:dyDescent="0.25">
      <c r="A41" s="4" t="s">
        <v>16</v>
      </c>
      <c r="B41" s="14" t="s">
        <v>110</v>
      </c>
      <c r="C41" s="5">
        <v>800</v>
      </c>
    </row>
    <row r="42" spans="1:3" x14ac:dyDescent="0.25">
      <c r="A42" s="4" t="s">
        <v>108</v>
      </c>
      <c r="B42" s="14" t="s">
        <v>110</v>
      </c>
      <c r="C42" s="5">
        <v>250</v>
      </c>
    </row>
    <row r="43" spans="1:3" x14ac:dyDescent="0.25">
      <c r="A43" s="4" t="s">
        <v>58</v>
      </c>
      <c r="B43" s="4" t="s">
        <v>92</v>
      </c>
      <c r="C43" s="20">
        <v>315.18</v>
      </c>
    </row>
    <row r="44" spans="1:3" x14ac:dyDescent="0.25">
      <c r="A44" s="6" t="s">
        <v>65</v>
      </c>
      <c r="B44" s="7" t="s">
        <v>93</v>
      </c>
      <c r="C44" s="9">
        <v>691.34</v>
      </c>
    </row>
    <row r="45" spans="1:3" x14ac:dyDescent="0.25">
      <c r="A45" s="4" t="s">
        <v>21</v>
      </c>
      <c r="B45" s="4" t="s">
        <v>59</v>
      </c>
      <c r="C45" s="20">
        <v>465.94</v>
      </c>
    </row>
    <row r="46" spans="1:3" x14ac:dyDescent="0.25">
      <c r="A46" s="4" t="s">
        <v>109</v>
      </c>
      <c r="B46" s="14" t="s">
        <v>110</v>
      </c>
      <c r="C46" s="5">
        <v>300</v>
      </c>
    </row>
    <row r="47" spans="1:3" x14ac:dyDescent="0.25">
      <c r="A47" s="6" t="s">
        <v>11</v>
      </c>
      <c r="B47" s="7" t="s">
        <v>67</v>
      </c>
      <c r="C47" s="27">
        <v>309</v>
      </c>
    </row>
    <row r="48" spans="1:3" x14ac:dyDescent="0.25">
      <c r="A48" s="6" t="s">
        <v>11</v>
      </c>
      <c r="B48" s="7" t="s">
        <v>66</v>
      </c>
      <c r="C48" s="27">
        <v>1422</v>
      </c>
    </row>
    <row r="49" spans="1:3" x14ac:dyDescent="0.25">
      <c r="A49" s="6"/>
      <c r="B49" s="7"/>
      <c r="C49" s="27"/>
    </row>
    <row r="50" spans="1:3" ht="15.75" thickBot="1" x14ac:dyDescent="0.3">
      <c r="C50" s="8">
        <f>SUM(C6:C48)</f>
        <v>79786.48</v>
      </c>
    </row>
    <row r="51" spans="1:3" ht="15.75" thickTop="1" x14ac:dyDescent="0.25"/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8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37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</v>
      </c>
    </row>
    <row r="2" spans="1:3" x14ac:dyDescent="0.25">
      <c r="A2" s="1"/>
    </row>
    <row r="3" spans="1:3" x14ac:dyDescent="0.25">
      <c r="A3" s="3" t="s">
        <v>39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4" t="s">
        <v>40</v>
      </c>
      <c r="B6" s="4" t="s">
        <v>69</v>
      </c>
      <c r="C6" s="20">
        <v>600</v>
      </c>
    </row>
    <row r="7" spans="1:3" x14ac:dyDescent="0.25">
      <c r="A7" s="15" t="s">
        <v>3</v>
      </c>
      <c r="B7" s="15" t="s">
        <v>94</v>
      </c>
      <c r="C7" s="19">
        <v>27823.35</v>
      </c>
    </row>
    <row r="8" spans="1:3" x14ac:dyDescent="0.25">
      <c r="A8" s="4" t="s">
        <v>41</v>
      </c>
      <c r="B8" s="4" t="s">
        <v>70</v>
      </c>
      <c r="C8" s="20">
        <v>325</v>
      </c>
    </row>
    <row r="9" spans="1:3" x14ac:dyDescent="0.25">
      <c r="A9" s="4" t="s">
        <v>19</v>
      </c>
      <c r="B9" s="7" t="s">
        <v>47</v>
      </c>
      <c r="C9" s="9">
        <v>344.83</v>
      </c>
    </row>
    <row r="10" spans="1:3" x14ac:dyDescent="0.25">
      <c r="A10" s="6" t="s">
        <v>19</v>
      </c>
      <c r="B10" s="10" t="s">
        <v>48</v>
      </c>
      <c r="C10" s="9">
        <v>488.37</v>
      </c>
    </row>
    <row r="11" spans="1:3" x14ac:dyDescent="0.25">
      <c r="A11" s="6" t="s">
        <v>19</v>
      </c>
      <c r="B11" s="10" t="s">
        <v>49</v>
      </c>
      <c r="C11" s="9">
        <v>856.84</v>
      </c>
    </row>
    <row r="12" spans="1:3" x14ac:dyDescent="0.25">
      <c r="A12" s="4" t="s">
        <v>7</v>
      </c>
      <c r="B12" s="4" t="s">
        <v>42</v>
      </c>
      <c r="C12" s="20">
        <v>443.74</v>
      </c>
    </row>
    <row r="13" spans="1:3" x14ac:dyDescent="0.25">
      <c r="A13" s="15" t="s">
        <v>4</v>
      </c>
      <c r="B13" s="16" t="s">
        <v>96</v>
      </c>
      <c r="C13" s="5">
        <v>9090.7199999999993</v>
      </c>
    </row>
    <row r="14" spans="1:3" x14ac:dyDescent="0.25">
      <c r="A14" s="4" t="s">
        <v>43</v>
      </c>
      <c r="B14" s="4" t="s">
        <v>71</v>
      </c>
      <c r="C14" s="20">
        <v>529.79999999999995</v>
      </c>
    </row>
    <row r="15" spans="1:3" x14ac:dyDescent="0.25">
      <c r="A15" s="4" t="s">
        <v>10</v>
      </c>
      <c r="B15" s="4" t="s">
        <v>72</v>
      </c>
      <c r="C15" s="20">
        <v>8571.65</v>
      </c>
    </row>
    <row r="16" spans="1:3" x14ac:dyDescent="0.25">
      <c r="A16" s="4" t="s">
        <v>9</v>
      </c>
      <c r="B16" s="12" t="s">
        <v>50</v>
      </c>
      <c r="C16" s="9">
        <v>275.74</v>
      </c>
    </row>
    <row r="17" spans="1:3" x14ac:dyDescent="0.25">
      <c r="A17" s="6" t="s">
        <v>18</v>
      </c>
      <c r="B17" s="7" t="s">
        <v>51</v>
      </c>
      <c r="C17" s="9">
        <v>2236.4699999999998</v>
      </c>
    </row>
    <row r="18" spans="1:3" x14ac:dyDescent="0.25">
      <c r="A18" s="4" t="s">
        <v>44</v>
      </c>
      <c r="B18" s="4" t="s">
        <v>73</v>
      </c>
      <c r="C18" s="20">
        <v>816.39</v>
      </c>
    </row>
    <row r="19" spans="1:3" x14ac:dyDescent="0.25">
      <c r="A19" s="4" t="s">
        <v>22</v>
      </c>
      <c r="B19" s="26" t="s">
        <v>45</v>
      </c>
      <c r="C19" s="20">
        <v>625.35</v>
      </c>
    </row>
    <row r="20" spans="1:3" x14ac:dyDescent="0.25">
      <c r="A20" s="15" t="s">
        <v>5</v>
      </c>
      <c r="B20" s="16" t="s">
        <v>95</v>
      </c>
      <c r="C20" s="5">
        <v>10507.74</v>
      </c>
    </row>
    <row r="21" spans="1:3" x14ac:dyDescent="0.25">
      <c r="A21" s="4" t="s">
        <v>27</v>
      </c>
      <c r="B21" s="26" t="s">
        <v>74</v>
      </c>
      <c r="C21" s="20">
        <v>527.28</v>
      </c>
    </row>
    <row r="22" spans="1:3" x14ac:dyDescent="0.25">
      <c r="A22" s="6" t="s">
        <v>20</v>
      </c>
      <c r="B22" s="7" t="s">
        <v>52</v>
      </c>
      <c r="C22" s="28">
        <v>447</v>
      </c>
    </row>
    <row r="23" spans="1:3" x14ac:dyDescent="0.25">
      <c r="A23" s="4" t="s">
        <v>25</v>
      </c>
      <c r="B23" s="4" t="s">
        <v>75</v>
      </c>
      <c r="C23" s="20">
        <v>1332.79</v>
      </c>
    </row>
    <row r="24" spans="1:3" x14ac:dyDescent="0.25">
      <c r="A24" s="4" t="s">
        <v>21</v>
      </c>
      <c r="B24" s="4" t="s">
        <v>46</v>
      </c>
      <c r="C24" s="20">
        <v>396.11</v>
      </c>
    </row>
    <row r="25" spans="1:3" x14ac:dyDescent="0.25">
      <c r="A25" s="6" t="s">
        <v>11</v>
      </c>
      <c r="B25" s="7" t="s">
        <v>53</v>
      </c>
      <c r="C25" s="28">
        <v>312.8</v>
      </c>
    </row>
    <row r="26" spans="1:3" x14ac:dyDescent="0.25">
      <c r="A26" s="6" t="s">
        <v>11</v>
      </c>
      <c r="B26" s="7" t="s">
        <v>54</v>
      </c>
      <c r="C26" s="9">
        <v>1423.5</v>
      </c>
    </row>
    <row r="27" spans="1:3" x14ac:dyDescent="0.25">
      <c r="A27" s="6"/>
      <c r="B27" s="7"/>
      <c r="C27" s="9"/>
    </row>
    <row r="28" spans="1:3" ht="15.75" thickBot="1" x14ac:dyDescent="0.3">
      <c r="A28" s="30"/>
      <c r="B28" s="30"/>
      <c r="C28" s="31">
        <f>SUBTOTAL(109,Table1345[Amount])</f>
        <v>67975.47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view="pageBreakPreview" zoomScaleNormal="100" zoomScaleSheetLayoutView="100" workbookViewId="0">
      <selection activeCell="B17" sqref="B17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</v>
      </c>
    </row>
    <row r="2" spans="1:3" x14ac:dyDescent="0.25">
      <c r="A2" s="1"/>
    </row>
    <row r="3" spans="1:3" x14ac:dyDescent="0.25">
      <c r="A3" s="3" t="s">
        <v>29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2" t="s">
        <v>143</v>
      </c>
      <c r="B6" s="32" t="s">
        <v>345</v>
      </c>
      <c r="C6" s="33">
        <v>840</v>
      </c>
    </row>
    <row r="7" spans="1:3" x14ac:dyDescent="0.25">
      <c r="A7" s="32" t="s">
        <v>346</v>
      </c>
      <c r="B7" s="32" t="s">
        <v>347</v>
      </c>
      <c r="C7" s="33">
        <v>429.52</v>
      </c>
    </row>
    <row r="8" spans="1:3" x14ac:dyDescent="0.25">
      <c r="A8" s="15" t="s">
        <v>4</v>
      </c>
      <c r="B8" s="15" t="s">
        <v>399</v>
      </c>
      <c r="C8" s="29">
        <v>7794.68</v>
      </c>
    </row>
    <row r="9" spans="1:3" x14ac:dyDescent="0.25">
      <c r="A9" s="32" t="s">
        <v>291</v>
      </c>
      <c r="B9" s="32" t="s">
        <v>348</v>
      </c>
      <c r="C9" s="33">
        <v>1930.76</v>
      </c>
    </row>
    <row r="10" spans="1:3" x14ac:dyDescent="0.25">
      <c r="A10" s="32" t="s">
        <v>291</v>
      </c>
      <c r="B10" s="32" t="s">
        <v>349</v>
      </c>
      <c r="C10" s="33">
        <v>300.42</v>
      </c>
    </row>
    <row r="11" spans="1:3" x14ac:dyDescent="0.25">
      <c r="A11" s="32" t="s">
        <v>291</v>
      </c>
      <c r="B11" s="32" t="s">
        <v>350</v>
      </c>
      <c r="C11" s="33">
        <v>1825.58</v>
      </c>
    </row>
    <row r="12" spans="1:3" x14ac:dyDescent="0.25">
      <c r="A12" s="32" t="s">
        <v>291</v>
      </c>
      <c r="B12" s="32" t="s">
        <v>351</v>
      </c>
      <c r="C12" s="33">
        <v>657.81</v>
      </c>
    </row>
    <row r="13" spans="1:3" x14ac:dyDescent="0.25">
      <c r="A13" s="32" t="s">
        <v>195</v>
      </c>
      <c r="B13" s="32" t="s">
        <v>352</v>
      </c>
      <c r="C13" s="33">
        <v>766.31</v>
      </c>
    </row>
    <row r="14" spans="1:3" x14ac:dyDescent="0.25">
      <c r="A14" s="6" t="s">
        <v>356</v>
      </c>
      <c r="B14" s="6" t="s">
        <v>356</v>
      </c>
      <c r="C14" s="9">
        <v>270</v>
      </c>
    </row>
    <row r="15" spans="1:3" x14ac:dyDescent="0.25">
      <c r="A15" s="4" t="s">
        <v>5</v>
      </c>
      <c r="B15" s="4" t="s">
        <v>400</v>
      </c>
      <c r="C15" s="20">
        <v>14918.75</v>
      </c>
    </row>
    <row r="16" spans="1:3" x14ac:dyDescent="0.25">
      <c r="A16" s="4" t="s">
        <v>186</v>
      </c>
      <c r="B16" s="4" t="s">
        <v>401</v>
      </c>
      <c r="C16" s="9">
        <v>27943.08</v>
      </c>
    </row>
    <row r="17" spans="1:11" x14ac:dyDescent="0.25">
      <c r="A17" s="4" t="s">
        <v>357</v>
      </c>
      <c r="B17" s="26" t="s">
        <v>358</v>
      </c>
      <c r="C17" s="20">
        <v>560.5</v>
      </c>
    </row>
    <row r="18" spans="1:11" x14ac:dyDescent="0.25">
      <c r="A18" s="32" t="s">
        <v>206</v>
      </c>
      <c r="B18" s="32" t="s">
        <v>353</v>
      </c>
      <c r="C18" s="33">
        <v>360.68</v>
      </c>
    </row>
    <row r="19" spans="1:11" x14ac:dyDescent="0.25">
      <c r="A19" s="4"/>
      <c r="B19" s="4"/>
      <c r="C19" s="20"/>
    </row>
    <row r="20" spans="1:11" ht="15.75" thickBot="1" x14ac:dyDescent="0.3">
      <c r="A20" s="14"/>
      <c r="B20" s="14"/>
      <c r="C20" s="8">
        <f>SUBTOTAL(109,Table13456789101112131415[Amount])</f>
        <v>58598.090000000004</v>
      </c>
      <c r="I20" s="17"/>
      <c r="J20" s="17"/>
      <c r="K20" s="2"/>
    </row>
    <row r="21" spans="1:11" ht="15.75" thickTop="1" x14ac:dyDescent="0.25">
      <c r="I21" s="17"/>
      <c r="J21" s="17"/>
      <c r="K21" s="2"/>
    </row>
    <row r="22" spans="1:11" x14ac:dyDescent="0.25">
      <c r="I22" s="17"/>
      <c r="J22" s="17"/>
      <c r="K22" s="2"/>
    </row>
    <row r="23" spans="1:11" x14ac:dyDescent="0.25">
      <c r="I23" s="17"/>
      <c r="J23" s="17"/>
      <c r="K23" s="2"/>
    </row>
    <row r="24" spans="1:11" x14ac:dyDescent="0.25">
      <c r="I24" s="17"/>
      <c r="J24" s="17"/>
      <c r="K24" s="2"/>
    </row>
    <row r="25" spans="1:11" x14ac:dyDescent="0.25">
      <c r="I25" s="17"/>
      <c r="J25" s="17"/>
      <c r="K25" s="2"/>
    </row>
    <row r="26" spans="1:11" x14ac:dyDescent="0.25">
      <c r="I26" s="17"/>
      <c r="J26" s="17"/>
      <c r="K26" s="2"/>
    </row>
    <row r="27" spans="1:11" x14ac:dyDescent="0.25">
      <c r="I27" s="17"/>
      <c r="J27" s="17"/>
      <c r="K27" s="2"/>
    </row>
    <row r="28" spans="1:11" x14ac:dyDescent="0.25">
      <c r="I28" s="17"/>
      <c r="J28" s="17"/>
      <c r="K28" s="2"/>
    </row>
    <row r="29" spans="1:11" x14ac:dyDescent="0.25">
      <c r="I29" s="17"/>
      <c r="J29" s="17"/>
      <c r="K29" s="2"/>
    </row>
    <row r="30" spans="1:11" x14ac:dyDescent="0.25">
      <c r="I30" s="17"/>
      <c r="J30" s="17"/>
      <c r="K30" s="2"/>
    </row>
    <row r="31" spans="1:11" x14ac:dyDescent="0.25">
      <c r="I31" s="17"/>
      <c r="J31" s="17"/>
      <c r="K31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view="pageBreakPreview" zoomScaleNormal="100" zoomScaleSheetLayoutView="100" workbookViewId="0">
      <selection activeCell="B20" sqref="B20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</v>
      </c>
    </row>
    <row r="2" spans="1:3" x14ac:dyDescent="0.25">
      <c r="A2" s="1"/>
    </row>
    <row r="3" spans="1:3" x14ac:dyDescent="0.25">
      <c r="A3" s="3" t="s">
        <v>30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2" t="s">
        <v>111</v>
      </c>
      <c r="B6" s="32" t="s">
        <v>313</v>
      </c>
      <c r="C6" s="33">
        <v>266.88</v>
      </c>
    </row>
    <row r="7" spans="1:3" x14ac:dyDescent="0.25">
      <c r="A7" s="15" t="s">
        <v>4</v>
      </c>
      <c r="B7" s="15" t="s">
        <v>396</v>
      </c>
      <c r="C7" s="20">
        <v>7391.07</v>
      </c>
    </row>
    <row r="8" spans="1:3" x14ac:dyDescent="0.25">
      <c r="A8" s="32" t="s">
        <v>272</v>
      </c>
      <c r="B8" s="32" t="s">
        <v>314</v>
      </c>
      <c r="C8" s="33">
        <v>458.38</v>
      </c>
    </row>
    <row r="9" spans="1:3" x14ac:dyDescent="0.25">
      <c r="A9" s="32" t="s">
        <v>315</v>
      </c>
      <c r="B9" s="32" t="s">
        <v>316</v>
      </c>
      <c r="C9" s="33">
        <v>264</v>
      </c>
    </row>
    <row r="10" spans="1:3" x14ac:dyDescent="0.25">
      <c r="A10" s="40" t="s">
        <v>336</v>
      </c>
      <c r="B10" s="24" t="s">
        <v>337</v>
      </c>
      <c r="C10" s="37">
        <v>462.17</v>
      </c>
    </row>
    <row r="11" spans="1:3" x14ac:dyDescent="0.25">
      <c r="A11" s="40" t="s">
        <v>336</v>
      </c>
      <c r="B11" s="41" t="s">
        <v>338</v>
      </c>
      <c r="C11" s="37">
        <v>2152.58</v>
      </c>
    </row>
    <row r="12" spans="1:3" x14ac:dyDescent="0.25">
      <c r="A12" s="40" t="s">
        <v>336</v>
      </c>
      <c r="B12" s="36" t="s">
        <v>339</v>
      </c>
      <c r="C12" s="37">
        <v>1011.46</v>
      </c>
    </row>
    <row r="13" spans="1:3" x14ac:dyDescent="0.25">
      <c r="A13" s="40" t="s">
        <v>336</v>
      </c>
      <c r="B13" s="36" t="s">
        <v>340</v>
      </c>
      <c r="C13" s="37">
        <v>1306.92</v>
      </c>
    </row>
    <row r="14" spans="1:3" x14ac:dyDescent="0.25">
      <c r="A14" s="40" t="s">
        <v>208</v>
      </c>
      <c r="B14" s="36" t="s">
        <v>341</v>
      </c>
      <c r="C14" s="37">
        <v>2250.1799999999998</v>
      </c>
    </row>
    <row r="15" spans="1:3" x14ac:dyDescent="0.25">
      <c r="A15" s="32" t="s">
        <v>125</v>
      </c>
      <c r="B15" s="32" t="s">
        <v>317</v>
      </c>
      <c r="C15" s="33">
        <v>807.6</v>
      </c>
    </row>
    <row r="16" spans="1:3" x14ac:dyDescent="0.25">
      <c r="A16" s="32" t="s">
        <v>225</v>
      </c>
      <c r="B16" s="32" t="s">
        <v>318</v>
      </c>
      <c r="C16" s="33">
        <v>689.49</v>
      </c>
    </row>
    <row r="17" spans="1:3" x14ac:dyDescent="0.25">
      <c r="A17" s="4" t="s">
        <v>5</v>
      </c>
      <c r="B17" s="4" t="s">
        <v>397</v>
      </c>
      <c r="C17" s="20">
        <v>10829.7</v>
      </c>
    </row>
    <row r="18" spans="1:3" x14ac:dyDescent="0.25">
      <c r="A18" s="4" t="s">
        <v>186</v>
      </c>
      <c r="B18" s="4" t="s">
        <v>398</v>
      </c>
      <c r="C18" s="20">
        <v>28971.84</v>
      </c>
    </row>
    <row r="19" spans="1:3" x14ac:dyDescent="0.25">
      <c r="A19" s="32" t="s">
        <v>256</v>
      </c>
      <c r="B19" s="32" t="s">
        <v>319</v>
      </c>
      <c r="C19" s="34">
        <v>544.22</v>
      </c>
    </row>
    <row r="20" spans="1:3" x14ac:dyDescent="0.25">
      <c r="A20" s="32" t="s">
        <v>325</v>
      </c>
      <c r="B20" s="32" t="s">
        <v>326</v>
      </c>
      <c r="C20" s="33">
        <v>1827.62</v>
      </c>
    </row>
    <row r="21" spans="1:3" x14ac:dyDescent="0.25">
      <c r="A21" s="32" t="s">
        <v>322</v>
      </c>
      <c r="B21" s="32" t="s">
        <v>323</v>
      </c>
      <c r="C21" s="33">
        <v>900.9</v>
      </c>
    </row>
    <row r="22" spans="1:3" x14ac:dyDescent="0.25">
      <c r="A22" s="32" t="s">
        <v>322</v>
      </c>
      <c r="B22" s="32" t="s">
        <v>324</v>
      </c>
      <c r="C22" s="33">
        <v>328.24</v>
      </c>
    </row>
    <row r="23" spans="1:3" x14ac:dyDescent="0.25">
      <c r="A23" s="32" t="s">
        <v>320</v>
      </c>
      <c r="B23" s="32" t="s">
        <v>321</v>
      </c>
      <c r="C23" s="33">
        <v>469</v>
      </c>
    </row>
    <row r="24" spans="1:3" x14ac:dyDescent="0.25">
      <c r="A24" s="32" t="s">
        <v>327</v>
      </c>
      <c r="B24" s="32" t="s">
        <v>328</v>
      </c>
      <c r="C24" s="33">
        <v>903.8</v>
      </c>
    </row>
    <row r="25" spans="1:3" x14ac:dyDescent="0.25">
      <c r="A25" s="32" t="s">
        <v>327</v>
      </c>
      <c r="B25" s="32" t="s">
        <v>329</v>
      </c>
      <c r="C25" s="33">
        <v>405</v>
      </c>
    </row>
    <row r="26" spans="1:3" x14ac:dyDescent="0.25">
      <c r="A26" s="32" t="s">
        <v>330</v>
      </c>
      <c r="B26" s="32" t="s">
        <v>331</v>
      </c>
      <c r="C26" s="33">
        <v>333.14</v>
      </c>
    </row>
    <row r="27" spans="1:3" x14ac:dyDescent="0.25">
      <c r="A27" s="32" t="s">
        <v>282</v>
      </c>
      <c r="B27" s="32" t="s">
        <v>332</v>
      </c>
      <c r="C27" s="33">
        <v>974.4</v>
      </c>
    </row>
    <row r="28" spans="1:3" x14ac:dyDescent="0.25">
      <c r="A28" s="32" t="s">
        <v>206</v>
      </c>
      <c r="B28" s="32" t="s">
        <v>333</v>
      </c>
      <c r="C28" s="33">
        <v>474.6</v>
      </c>
    </row>
    <row r="29" spans="1:3" x14ac:dyDescent="0.25">
      <c r="A29" s="35" t="s">
        <v>213</v>
      </c>
      <c r="B29" s="36" t="s">
        <v>342</v>
      </c>
      <c r="C29" s="37">
        <v>1422</v>
      </c>
    </row>
    <row r="30" spans="1:3" x14ac:dyDescent="0.25">
      <c r="A30" s="35" t="s">
        <v>213</v>
      </c>
      <c r="B30" s="36" t="s">
        <v>343</v>
      </c>
      <c r="C30" s="37">
        <v>821.9</v>
      </c>
    </row>
    <row r="31" spans="1:3" x14ac:dyDescent="0.25">
      <c r="A31" s="35" t="s">
        <v>213</v>
      </c>
      <c r="B31" s="36" t="s">
        <v>344</v>
      </c>
      <c r="C31" s="37">
        <v>548.9</v>
      </c>
    </row>
    <row r="32" spans="1:3" x14ac:dyDescent="0.25">
      <c r="A32" s="32" t="s">
        <v>334</v>
      </c>
      <c r="B32" s="32" t="s">
        <v>335</v>
      </c>
      <c r="C32" s="33">
        <v>343.2</v>
      </c>
    </row>
    <row r="33" spans="1:11" x14ac:dyDescent="0.25">
      <c r="A33" s="6"/>
      <c r="B33" s="10"/>
      <c r="C33" s="9"/>
    </row>
    <row r="34" spans="1:11" ht="15.75" thickBot="1" x14ac:dyDescent="0.3">
      <c r="A34" s="14"/>
      <c r="B34" s="14"/>
      <c r="C34" s="8">
        <f>SUBTOTAL(109,Table134567891011121314[Amount])</f>
        <v>67159.19</v>
      </c>
      <c r="I34" s="17"/>
      <c r="J34" s="17"/>
      <c r="K34" s="2"/>
    </row>
    <row r="35" spans="1:11" ht="15.75" thickTop="1" x14ac:dyDescent="0.25">
      <c r="I35" s="17"/>
      <c r="J35" s="17"/>
      <c r="K35" s="2"/>
    </row>
    <row r="36" spans="1:11" x14ac:dyDescent="0.25">
      <c r="I36" s="17"/>
      <c r="J36" s="17"/>
      <c r="K36" s="2"/>
    </row>
    <row r="37" spans="1:11" x14ac:dyDescent="0.25">
      <c r="I37" s="17"/>
      <c r="J37" s="17"/>
      <c r="K37" s="2"/>
    </row>
    <row r="38" spans="1:11" x14ac:dyDescent="0.25">
      <c r="I38" s="17"/>
      <c r="J38" s="17"/>
      <c r="K38" s="2"/>
    </row>
    <row r="39" spans="1:11" x14ac:dyDescent="0.25">
      <c r="I39" s="17"/>
      <c r="J39" s="17"/>
      <c r="K39" s="2"/>
    </row>
    <row r="40" spans="1:11" x14ac:dyDescent="0.25">
      <c r="I40" s="17"/>
      <c r="J40" s="17"/>
      <c r="K40" s="2"/>
    </row>
    <row r="41" spans="1:11" x14ac:dyDescent="0.25">
      <c r="I41" s="17"/>
      <c r="J41" s="17"/>
      <c r="K41" s="2"/>
    </row>
    <row r="42" spans="1:11" x14ac:dyDescent="0.25">
      <c r="I42" s="17"/>
      <c r="J42" s="17"/>
      <c r="K42" s="2"/>
    </row>
    <row r="43" spans="1:11" x14ac:dyDescent="0.25">
      <c r="I43" s="17"/>
      <c r="J43" s="17"/>
      <c r="K43" s="2"/>
    </row>
    <row r="44" spans="1:11" x14ac:dyDescent="0.25">
      <c r="I44" s="17"/>
      <c r="J44" s="17"/>
      <c r="K44" s="2"/>
    </row>
    <row r="45" spans="1:11" x14ac:dyDescent="0.25">
      <c r="I45" s="17"/>
      <c r="J45" s="17"/>
      <c r="K45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"/>
  <sheetViews>
    <sheetView view="pageBreakPreview" zoomScaleNormal="100" zoomScaleSheetLayoutView="100" workbookViewId="0">
      <selection activeCell="B25" sqref="B25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</v>
      </c>
    </row>
    <row r="2" spans="1:3" x14ac:dyDescent="0.25">
      <c r="A2" s="1"/>
    </row>
    <row r="3" spans="1:3" x14ac:dyDescent="0.25">
      <c r="A3" s="3" t="s">
        <v>31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2" t="s">
        <v>245</v>
      </c>
      <c r="B6" s="32" t="s">
        <v>286</v>
      </c>
      <c r="C6" s="33">
        <v>552</v>
      </c>
    </row>
    <row r="7" spans="1:3" x14ac:dyDescent="0.25">
      <c r="A7" s="40" t="s">
        <v>300</v>
      </c>
      <c r="B7" s="24" t="s">
        <v>301</v>
      </c>
      <c r="C7" s="9">
        <v>937.34</v>
      </c>
    </row>
    <row r="8" spans="1:3" x14ac:dyDescent="0.25">
      <c r="A8" s="32" t="s">
        <v>287</v>
      </c>
      <c r="B8" s="32" t="s">
        <v>288</v>
      </c>
      <c r="C8" s="33">
        <v>250.13</v>
      </c>
    </row>
    <row r="9" spans="1:3" x14ac:dyDescent="0.25">
      <c r="A9" s="32" t="s">
        <v>289</v>
      </c>
      <c r="B9" s="32" t="s">
        <v>290</v>
      </c>
      <c r="C9" s="33">
        <v>701.86</v>
      </c>
    </row>
    <row r="10" spans="1:3" x14ac:dyDescent="0.25">
      <c r="A10" s="32" t="s">
        <v>270</v>
      </c>
      <c r="B10" s="32" t="s">
        <v>271</v>
      </c>
      <c r="C10" s="33">
        <v>15637.88</v>
      </c>
    </row>
    <row r="11" spans="1:3" x14ac:dyDescent="0.25">
      <c r="A11" s="15" t="s">
        <v>4</v>
      </c>
      <c r="B11" s="15" t="s">
        <v>393</v>
      </c>
      <c r="C11" s="20">
        <v>4893.5600000000004</v>
      </c>
    </row>
    <row r="12" spans="1:3" x14ac:dyDescent="0.25">
      <c r="A12" s="32" t="s">
        <v>272</v>
      </c>
      <c r="B12" s="32" t="s">
        <v>273</v>
      </c>
      <c r="C12" s="33">
        <v>386.88</v>
      </c>
    </row>
    <row r="13" spans="1:3" x14ac:dyDescent="0.25">
      <c r="A13" s="32" t="s">
        <v>274</v>
      </c>
      <c r="B13" s="32" t="s">
        <v>275</v>
      </c>
      <c r="C13" s="33">
        <v>582.6</v>
      </c>
    </row>
    <row r="14" spans="1:3" x14ac:dyDescent="0.25">
      <c r="A14" s="32" t="s">
        <v>291</v>
      </c>
      <c r="B14" s="32" t="s">
        <v>292</v>
      </c>
      <c r="C14" s="33">
        <v>1898.29</v>
      </c>
    </row>
    <row r="15" spans="1:3" x14ac:dyDescent="0.25">
      <c r="A15" s="32" t="s">
        <v>195</v>
      </c>
      <c r="B15" s="32" t="s">
        <v>276</v>
      </c>
      <c r="C15" s="33">
        <v>766.31</v>
      </c>
    </row>
    <row r="16" spans="1:3" x14ac:dyDescent="0.25">
      <c r="A16" s="32" t="s">
        <v>195</v>
      </c>
      <c r="B16" s="32" t="s">
        <v>293</v>
      </c>
      <c r="C16" s="33">
        <v>766.31</v>
      </c>
    </row>
    <row r="17" spans="1:3" x14ac:dyDescent="0.25">
      <c r="A17" s="32" t="s">
        <v>277</v>
      </c>
      <c r="B17" s="32" t="s">
        <v>278</v>
      </c>
      <c r="C17" s="33">
        <v>337.14</v>
      </c>
    </row>
    <row r="18" spans="1:3" x14ac:dyDescent="0.25">
      <c r="A18" t="s">
        <v>302</v>
      </c>
      <c r="B18" s="36" t="s">
        <v>303</v>
      </c>
      <c r="C18" s="37">
        <v>1198.72</v>
      </c>
    </row>
    <row r="19" spans="1:3" x14ac:dyDescent="0.25">
      <c r="A19" s="40" t="s">
        <v>302</v>
      </c>
      <c r="B19" s="36" t="s">
        <v>304</v>
      </c>
      <c r="C19" s="37">
        <v>2082.17</v>
      </c>
    </row>
    <row r="20" spans="1:3" x14ac:dyDescent="0.25">
      <c r="A20" s="40" t="s">
        <v>302</v>
      </c>
      <c r="B20" s="36" t="s">
        <v>305</v>
      </c>
      <c r="C20" s="37">
        <v>516.67999999999995</v>
      </c>
    </row>
    <row r="21" spans="1:3" x14ac:dyDescent="0.25">
      <c r="A21" s="40" t="s">
        <v>302</v>
      </c>
      <c r="B21" s="36" t="s">
        <v>306</v>
      </c>
      <c r="C21" s="37">
        <v>862.82</v>
      </c>
    </row>
    <row r="22" spans="1:3" x14ac:dyDescent="0.25">
      <c r="A22" s="35" t="s">
        <v>208</v>
      </c>
      <c r="B22" s="36" t="s">
        <v>307</v>
      </c>
      <c r="C22" s="37">
        <v>2250.1799999999998</v>
      </c>
    </row>
    <row r="23" spans="1:3" x14ac:dyDescent="0.25">
      <c r="A23" s="4" t="s">
        <v>5</v>
      </c>
      <c r="B23" s="4" t="s">
        <v>394</v>
      </c>
      <c r="C23" s="5">
        <v>11198.68</v>
      </c>
    </row>
    <row r="24" spans="1:3" x14ac:dyDescent="0.25">
      <c r="A24" s="4" t="s">
        <v>186</v>
      </c>
      <c r="B24" s="4" t="s">
        <v>395</v>
      </c>
      <c r="C24" s="20">
        <v>29319.47</v>
      </c>
    </row>
    <row r="25" spans="1:3" x14ac:dyDescent="0.25">
      <c r="A25" s="32" t="s">
        <v>256</v>
      </c>
      <c r="B25" s="32" t="s">
        <v>295</v>
      </c>
      <c r="C25" s="33">
        <v>440.66</v>
      </c>
    </row>
    <row r="26" spans="1:3" x14ac:dyDescent="0.25">
      <c r="A26" s="32" t="s">
        <v>203</v>
      </c>
      <c r="B26" s="32" t="s">
        <v>279</v>
      </c>
      <c r="C26" s="33">
        <v>489.81</v>
      </c>
    </row>
    <row r="27" spans="1:3" x14ac:dyDescent="0.25">
      <c r="A27" s="35" t="s">
        <v>20</v>
      </c>
      <c r="B27" s="36" t="s">
        <v>308</v>
      </c>
      <c r="C27" s="37">
        <v>254</v>
      </c>
    </row>
    <row r="28" spans="1:3" x14ac:dyDescent="0.25">
      <c r="A28" s="32" t="s">
        <v>296</v>
      </c>
      <c r="B28" s="32" t="s">
        <v>297</v>
      </c>
      <c r="C28" s="33">
        <v>630.24</v>
      </c>
    </row>
    <row r="29" spans="1:3" x14ac:dyDescent="0.25">
      <c r="A29" s="32" t="s">
        <v>280</v>
      </c>
      <c r="B29" s="32" t="s">
        <v>281</v>
      </c>
      <c r="C29" s="33">
        <v>453.6</v>
      </c>
    </row>
    <row r="30" spans="1:3" x14ac:dyDescent="0.25">
      <c r="A30" t="s">
        <v>392</v>
      </c>
      <c r="B30" t="s">
        <v>355</v>
      </c>
      <c r="C30" s="25">
        <v>350</v>
      </c>
    </row>
    <row r="31" spans="1:3" x14ac:dyDescent="0.25">
      <c r="A31" t="s">
        <v>392</v>
      </c>
      <c r="B31" t="s">
        <v>354</v>
      </c>
      <c r="C31" s="25">
        <v>350</v>
      </c>
    </row>
    <row r="32" spans="1:3" x14ac:dyDescent="0.25">
      <c r="A32" s="32" t="s">
        <v>298</v>
      </c>
      <c r="B32" s="32" t="s">
        <v>299</v>
      </c>
      <c r="C32" s="33">
        <v>404.51</v>
      </c>
    </row>
    <row r="33" spans="1:11" x14ac:dyDescent="0.25">
      <c r="A33" s="32" t="s">
        <v>282</v>
      </c>
      <c r="B33" s="32" t="s">
        <v>283</v>
      </c>
      <c r="C33" s="33">
        <v>1024.8</v>
      </c>
    </row>
    <row r="34" spans="1:11" x14ac:dyDescent="0.25">
      <c r="A34" s="32" t="s">
        <v>206</v>
      </c>
      <c r="B34" s="32" t="s">
        <v>284</v>
      </c>
      <c r="C34" s="33">
        <v>564.64</v>
      </c>
    </row>
    <row r="35" spans="1:11" x14ac:dyDescent="0.25">
      <c r="A35" s="32" t="s">
        <v>206</v>
      </c>
      <c r="B35" s="32" t="s">
        <v>285</v>
      </c>
      <c r="C35" s="33">
        <v>437.06</v>
      </c>
    </row>
    <row r="36" spans="1:11" x14ac:dyDescent="0.25">
      <c r="A36" s="35" t="s">
        <v>213</v>
      </c>
      <c r="B36" s="36" t="s">
        <v>309</v>
      </c>
      <c r="C36" s="37">
        <v>309</v>
      </c>
    </row>
    <row r="37" spans="1:11" x14ac:dyDescent="0.25">
      <c r="A37" s="35" t="s">
        <v>213</v>
      </c>
      <c r="B37" s="36" t="s">
        <v>310</v>
      </c>
      <c r="C37" s="18">
        <v>1422</v>
      </c>
    </row>
    <row r="38" spans="1:11" x14ac:dyDescent="0.25">
      <c r="A38" s="35" t="s">
        <v>213</v>
      </c>
      <c r="B38" s="36" t="s">
        <v>311</v>
      </c>
      <c r="C38" s="37">
        <v>261.89999999999998</v>
      </c>
    </row>
    <row r="39" spans="1:11" x14ac:dyDescent="0.25">
      <c r="A39" s="35" t="s">
        <v>213</v>
      </c>
      <c r="B39" s="36" t="s">
        <v>312</v>
      </c>
      <c r="C39" s="37">
        <v>1047.9000000000001</v>
      </c>
    </row>
    <row r="40" spans="1:11" x14ac:dyDescent="0.25">
      <c r="A40" s="17"/>
      <c r="B40" s="17"/>
      <c r="C40" s="18"/>
    </row>
    <row r="41" spans="1:11" ht="15.75" thickBot="1" x14ac:dyDescent="0.3">
      <c r="A41" s="14"/>
      <c r="B41" s="14"/>
      <c r="C41" s="8">
        <f>SUBTOTAL(109,Table1345678910111213[Amount])</f>
        <v>83579.14</v>
      </c>
      <c r="I41" s="17"/>
      <c r="J41" s="17"/>
      <c r="K41" s="2"/>
    </row>
    <row r="42" spans="1:11" ht="15.75" thickTop="1" x14ac:dyDescent="0.25">
      <c r="I42" s="17"/>
      <c r="J42" s="17"/>
      <c r="K42" s="2"/>
    </row>
    <row r="43" spans="1:11" x14ac:dyDescent="0.25">
      <c r="I43" s="17"/>
      <c r="J43" s="17"/>
      <c r="K43" s="2"/>
    </row>
    <row r="44" spans="1:11" x14ac:dyDescent="0.25">
      <c r="I44" s="17"/>
      <c r="J44" s="17"/>
      <c r="K44" s="2"/>
    </row>
    <row r="45" spans="1:11" x14ac:dyDescent="0.25">
      <c r="I45" s="17"/>
      <c r="J45" s="17"/>
      <c r="K45" s="2"/>
    </row>
    <row r="46" spans="1:11" x14ac:dyDescent="0.25">
      <c r="I46" s="17"/>
      <c r="J46" s="17"/>
      <c r="K46" s="2"/>
    </row>
    <row r="47" spans="1:11" x14ac:dyDescent="0.25">
      <c r="I47" s="17"/>
      <c r="J47" s="17"/>
      <c r="K47" s="2"/>
    </row>
    <row r="48" spans="1:11" x14ac:dyDescent="0.25">
      <c r="I48" s="17"/>
      <c r="J48" s="17"/>
      <c r="K48" s="2"/>
    </row>
    <row r="49" spans="9:11" x14ac:dyDescent="0.25">
      <c r="I49" s="17"/>
      <c r="J49" s="17"/>
      <c r="K49" s="2"/>
    </row>
    <row r="50" spans="9:11" x14ac:dyDescent="0.25">
      <c r="I50" s="17"/>
      <c r="J50" s="17"/>
      <c r="K50" s="2"/>
    </row>
    <row r="51" spans="9:11" x14ac:dyDescent="0.25">
      <c r="I51" s="17"/>
      <c r="J51" s="17"/>
      <c r="K51" s="2"/>
    </row>
    <row r="52" spans="9:11" x14ac:dyDescent="0.25">
      <c r="I52" s="17"/>
      <c r="J52" s="17"/>
      <c r="K52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view="pageBreakPreview" zoomScaleNormal="100" zoomScaleSheetLayoutView="100" workbookViewId="0">
      <selection activeCell="B26" sqref="B26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</v>
      </c>
    </row>
    <row r="2" spans="1:3" x14ac:dyDescent="0.25">
      <c r="A2" s="1"/>
    </row>
    <row r="3" spans="1:3" x14ac:dyDescent="0.25">
      <c r="A3" s="3" t="s">
        <v>32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2" t="s">
        <v>241</v>
      </c>
      <c r="B6" s="32" t="s">
        <v>242</v>
      </c>
      <c r="C6" s="33">
        <v>1502.7</v>
      </c>
    </row>
    <row r="7" spans="1:3" x14ac:dyDescent="0.25">
      <c r="A7" s="32" t="s">
        <v>241</v>
      </c>
      <c r="B7" s="32" t="s">
        <v>243</v>
      </c>
      <c r="C7" s="38">
        <v>-355.6</v>
      </c>
    </row>
    <row r="8" spans="1:3" x14ac:dyDescent="0.25">
      <c r="A8" s="32" t="s">
        <v>111</v>
      </c>
      <c r="B8" s="32" t="s">
        <v>244</v>
      </c>
      <c r="C8" s="33">
        <v>251.4</v>
      </c>
    </row>
    <row r="9" spans="1:3" x14ac:dyDescent="0.25">
      <c r="A9" s="32" t="s">
        <v>245</v>
      </c>
      <c r="B9" s="32" t="s">
        <v>246</v>
      </c>
      <c r="C9" s="33">
        <v>669.6</v>
      </c>
    </row>
    <row r="10" spans="1:3" x14ac:dyDescent="0.25">
      <c r="A10" s="32" t="s">
        <v>245</v>
      </c>
      <c r="B10" s="32" t="s">
        <v>247</v>
      </c>
      <c r="C10" s="33">
        <v>1190.4000000000001</v>
      </c>
    </row>
    <row r="11" spans="1:3" x14ac:dyDescent="0.25">
      <c r="A11" s="32" t="s">
        <v>245</v>
      </c>
      <c r="B11" s="32" t="s">
        <v>248</v>
      </c>
      <c r="C11" s="33">
        <v>297.60000000000002</v>
      </c>
    </row>
    <row r="12" spans="1:3" x14ac:dyDescent="0.25">
      <c r="A12" s="32" t="s">
        <v>245</v>
      </c>
      <c r="B12" s="32" t="s">
        <v>249</v>
      </c>
      <c r="C12" s="33">
        <v>669.6</v>
      </c>
    </row>
    <row r="13" spans="1:3" x14ac:dyDescent="0.25">
      <c r="A13" t="s">
        <v>260</v>
      </c>
      <c r="B13" s="24" t="s">
        <v>261</v>
      </c>
      <c r="C13" s="37">
        <v>298.45</v>
      </c>
    </row>
    <row r="14" spans="1:3" x14ac:dyDescent="0.25">
      <c r="A14" t="s">
        <v>17</v>
      </c>
      <c r="B14" t="s">
        <v>262</v>
      </c>
      <c r="C14" s="39">
        <v>287.02999999999997</v>
      </c>
    </row>
    <row r="15" spans="1:3" x14ac:dyDescent="0.25">
      <c r="A15" s="40" t="s">
        <v>8</v>
      </c>
      <c r="B15" s="24" t="s">
        <v>263</v>
      </c>
      <c r="C15" s="9">
        <v>428.46</v>
      </c>
    </row>
    <row r="16" spans="1:3" x14ac:dyDescent="0.25">
      <c r="A16" s="32" t="s">
        <v>250</v>
      </c>
      <c r="B16" s="32" t="s">
        <v>251</v>
      </c>
      <c r="C16" s="33">
        <v>260.18</v>
      </c>
    </row>
    <row r="17" spans="1:11" x14ac:dyDescent="0.25">
      <c r="A17" s="15" t="s">
        <v>4</v>
      </c>
      <c r="B17" s="15" t="s">
        <v>389</v>
      </c>
      <c r="C17" s="2">
        <v>8688.3799999999992</v>
      </c>
    </row>
    <row r="18" spans="1:11" x14ac:dyDescent="0.25">
      <c r="A18" s="32" t="s">
        <v>10</v>
      </c>
      <c r="B18" s="32" t="s">
        <v>252</v>
      </c>
      <c r="C18" s="33">
        <v>801.42</v>
      </c>
    </row>
    <row r="19" spans="1:11" x14ac:dyDescent="0.25">
      <c r="A19" t="s">
        <v>63</v>
      </c>
      <c r="B19" s="36" t="s">
        <v>264</v>
      </c>
      <c r="C19" s="37">
        <v>303.14</v>
      </c>
    </row>
    <row r="20" spans="1:11" x14ac:dyDescent="0.25">
      <c r="A20" t="s">
        <v>63</v>
      </c>
      <c r="B20" s="36" t="s">
        <v>265</v>
      </c>
      <c r="C20" s="37">
        <v>340.16</v>
      </c>
    </row>
    <row r="21" spans="1:11" x14ac:dyDescent="0.25">
      <c r="A21" s="35" t="s">
        <v>208</v>
      </c>
      <c r="B21" s="36" t="s">
        <v>266</v>
      </c>
      <c r="C21" s="37">
        <v>2250.1799999999998</v>
      </c>
    </row>
    <row r="22" spans="1:11" x14ac:dyDescent="0.25">
      <c r="A22" s="32" t="s">
        <v>253</v>
      </c>
      <c r="B22" s="32" t="s">
        <v>254</v>
      </c>
      <c r="C22" s="33">
        <v>340.2</v>
      </c>
    </row>
    <row r="23" spans="1:11" x14ac:dyDescent="0.25">
      <c r="A23" s="32" t="s">
        <v>253</v>
      </c>
      <c r="B23" s="32" t="s">
        <v>255</v>
      </c>
      <c r="C23" s="33">
        <v>307.44</v>
      </c>
    </row>
    <row r="24" spans="1:11" x14ac:dyDescent="0.25">
      <c r="A24" s="4" t="s">
        <v>5</v>
      </c>
      <c r="B24" s="4" t="s">
        <v>390</v>
      </c>
      <c r="C24" s="19">
        <v>11242.31</v>
      </c>
    </row>
    <row r="25" spans="1:11" x14ac:dyDescent="0.25">
      <c r="A25" s="4" t="s">
        <v>186</v>
      </c>
      <c r="B25" s="4" t="s">
        <v>391</v>
      </c>
      <c r="C25" s="23">
        <v>30162.31</v>
      </c>
    </row>
    <row r="26" spans="1:11" x14ac:dyDescent="0.25">
      <c r="A26" s="32" t="s">
        <v>256</v>
      </c>
      <c r="B26" s="32" t="s">
        <v>257</v>
      </c>
      <c r="C26" s="33">
        <v>520.42999999999995</v>
      </c>
    </row>
    <row r="27" spans="1:11" x14ac:dyDescent="0.25">
      <c r="A27" s="35" t="s">
        <v>236</v>
      </c>
      <c r="B27" s="36" t="s">
        <v>267</v>
      </c>
      <c r="C27" s="37">
        <v>254</v>
      </c>
    </row>
    <row r="28" spans="1:11" x14ac:dyDescent="0.25">
      <c r="A28" s="32" t="s">
        <v>258</v>
      </c>
      <c r="B28" s="32" t="s">
        <v>259</v>
      </c>
      <c r="C28" s="33">
        <v>306.60000000000002</v>
      </c>
    </row>
    <row r="29" spans="1:11" x14ac:dyDescent="0.25">
      <c r="A29" s="35" t="s">
        <v>213</v>
      </c>
      <c r="B29" s="36" t="s">
        <v>268</v>
      </c>
      <c r="C29" s="37">
        <v>309</v>
      </c>
    </row>
    <row r="30" spans="1:11" x14ac:dyDescent="0.25">
      <c r="A30" s="35" t="s">
        <v>213</v>
      </c>
      <c r="B30" s="36" t="s">
        <v>269</v>
      </c>
      <c r="C30" s="18">
        <v>1422</v>
      </c>
    </row>
    <row r="31" spans="1:11" x14ac:dyDescent="0.25">
      <c r="A31" s="17"/>
      <c r="B31" s="17"/>
      <c r="C31" s="18"/>
    </row>
    <row r="32" spans="1:11" ht="15.75" thickBot="1" x14ac:dyDescent="0.3">
      <c r="A32" s="21"/>
      <c r="B32" s="21"/>
      <c r="C32" s="22">
        <f>SUBTOTAL(109,Table13456789101112[Amount])</f>
        <v>62747.39</v>
      </c>
      <c r="I32" s="17"/>
      <c r="J32" s="17"/>
      <c r="K32" s="2"/>
    </row>
    <row r="33" spans="9:11" ht="15.75" thickTop="1" x14ac:dyDescent="0.25">
      <c r="I33" s="17"/>
      <c r="J33" s="17"/>
      <c r="K33" s="2"/>
    </row>
    <row r="34" spans="9:11" x14ac:dyDescent="0.25">
      <c r="I34" s="17"/>
      <c r="J34" s="17"/>
      <c r="K34" s="2"/>
    </row>
    <row r="35" spans="9:11" x14ac:dyDescent="0.25">
      <c r="I35" s="17"/>
      <c r="J35" s="17"/>
      <c r="K35" s="2"/>
    </row>
    <row r="36" spans="9:11" x14ac:dyDescent="0.25">
      <c r="I36" s="17"/>
      <c r="J36" s="17"/>
      <c r="K36" s="2"/>
    </row>
    <row r="37" spans="9:11" x14ac:dyDescent="0.25">
      <c r="I37" s="17"/>
      <c r="J37" s="17"/>
      <c r="K37" s="2"/>
    </row>
    <row r="38" spans="9:11" x14ac:dyDescent="0.25">
      <c r="I38" s="17"/>
      <c r="J38" s="17"/>
      <c r="K38" s="2"/>
    </row>
    <row r="39" spans="9:11" x14ac:dyDescent="0.25">
      <c r="I39" s="17"/>
      <c r="J39" s="17"/>
      <c r="K39" s="2"/>
    </row>
    <row r="40" spans="9:11" x14ac:dyDescent="0.25">
      <c r="I40" s="17"/>
      <c r="J40" s="17"/>
      <c r="K40" s="2"/>
    </row>
    <row r="41" spans="9:11" x14ac:dyDescent="0.25">
      <c r="I41" s="17"/>
      <c r="J41" s="17"/>
      <c r="K41" s="2"/>
    </row>
    <row r="42" spans="9:11" x14ac:dyDescent="0.25">
      <c r="I42" s="17"/>
      <c r="J42" s="17"/>
      <c r="K42" s="2"/>
    </row>
    <row r="43" spans="9:11" x14ac:dyDescent="0.25">
      <c r="I43" s="17"/>
      <c r="J43" s="17"/>
      <c r="K43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view="pageBreakPreview" zoomScaleNormal="100" zoomScaleSheetLayoutView="100" workbookViewId="0">
      <selection activeCell="B19" sqref="B19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</v>
      </c>
    </row>
    <row r="2" spans="1:3" x14ac:dyDescent="0.25">
      <c r="A2" s="1"/>
    </row>
    <row r="3" spans="1:3" x14ac:dyDescent="0.25">
      <c r="A3" s="3" t="s">
        <v>33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15" t="s">
        <v>55</v>
      </c>
      <c r="B6" s="32" t="s">
        <v>216</v>
      </c>
      <c r="C6" s="33">
        <v>446.4</v>
      </c>
    </row>
    <row r="7" spans="1:3" x14ac:dyDescent="0.25">
      <c r="A7" s="32" t="s">
        <v>217</v>
      </c>
      <c r="B7" s="32" t="s">
        <v>218</v>
      </c>
      <c r="C7" s="33">
        <v>600</v>
      </c>
    </row>
    <row r="8" spans="1:3" x14ac:dyDescent="0.25">
      <c r="A8" s="32" t="s">
        <v>219</v>
      </c>
      <c r="B8" s="32" t="s">
        <v>220</v>
      </c>
      <c r="C8" s="33">
        <v>752.54</v>
      </c>
    </row>
    <row r="9" spans="1:3" x14ac:dyDescent="0.25">
      <c r="A9" t="s">
        <v>385</v>
      </c>
      <c r="B9" s="36" t="s">
        <v>238</v>
      </c>
      <c r="C9" s="9">
        <v>302.39999999999998</v>
      </c>
    </row>
    <row r="10" spans="1:3" x14ac:dyDescent="0.25">
      <c r="A10" s="32" t="s">
        <v>221</v>
      </c>
      <c r="B10" s="32" t="s">
        <v>222</v>
      </c>
      <c r="C10" s="33">
        <v>435.65</v>
      </c>
    </row>
    <row r="11" spans="1:3" x14ac:dyDescent="0.25">
      <c r="A11" s="15" t="s">
        <v>4</v>
      </c>
      <c r="B11" s="15" t="s">
        <v>386</v>
      </c>
      <c r="C11" s="9">
        <v>8742.6200000000008</v>
      </c>
    </row>
    <row r="12" spans="1:3" x14ac:dyDescent="0.25">
      <c r="A12" s="4" t="s">
        <v>239</v>
      </c>
      <c r="B12" s="36" t="s">
        <v>240</v>
      </c>
      <c r="C12" s="9">
        <v>250</v>
      </c>
    </row>
    <row r="13" spans="1:3" x14ac:dyDescent="0.25">
      <c r="A13" s="6" t="s">
        <v>195</v>
      </c>
      <c r="B13" s="7" t="s">
        <v>294</v>
      </c>
      <c r="C13" s="9">
        <f>726.03+726.03+726.03+5463.75-5701.24</f>
        <v>1940.6000000000004</v>
      </c>
    </row>
    <row r="14" spans="1:3" x14ac:dyDescent="0.25">
      <c r="A14" s="32" t="s">
        <v>223</v>
      </c>
      <c r="B14" s="32" t="s">
        <v>224</v>
      </c>
      <c r="C14" s="34">
        <v>300</v>
      </c>
    </row>
    <row r="15" spans="1:3" x14ac:dyDescent="0.25">
      <c r="A15" s="35" t="s">
        <v>208</v>
      </c>
      <c r="B15" s="36" t="s">
        <v>233</v>
      </c>
      <c r="C15" s="37">
        <v>2250.1799999999998</v>
      </c>
    </row>
    <row r="16" spans="1:3" x14ac:dyDescent="0.25">
      <c r="A16" s="32" t="s">
        <v>225</v>
      </c>
      <c r="B16" s="17" t="s">
        <v>226</v>
      </c>
      <c r="C16" s="33">
        <v>635.46</v>
      </c>
    </row>
    <row r="17" spans="1:11" x14ac:dyDescent="0.25">
      <c r="A17" s="4" t="s">
        <v>5</v>
      </c>
      <c r="B17" s="4" t="s">
        <v>387</v>
      </c>
      <c r="C17" s="18">
        <v>12014.47</v>
      </c>
    </row>
    <row r="18" spans="1:11" x14ac:dyDescent="0.25">
      <c r="A18" s="4" t="s">
        <v>186</v>
      </c>
      <c r="B18" s="4" t="s">
        <v>388</v>
      </c>
      <c r="C18" s="18">
        <v>30211.86</v>
      </c>
    </row>
    <row r="19" spans="1:11" x14ac:dyDescent="0.25">
      <c r="A19" s="35" t="s">
        <v>236</v>
      </c>
      <c r="B19" s="36" t="s">
        <v>234</v>
      </c>
      <c r="C19" s="37">
        <v>254</v>
      </c>
    </row>
    <row r="20" spans="1:11" x14ac:dyDescent="0.25">
      <c r="A20" s="35" t="s">
        <v>236</v>
      </c>
      <c r="B20" s="36" t="s">
        <v>235</v>
      </c>
      <c r="C20" s="37">
        <v>389</v>
      </c>
    </row>
    <row r="21" spans="1:11" x14ac:dyDescent="0.25">
      <c r="A21" s="32" t="s">
        <v>227</v>
      </c>
      <c r="B21" s="32" t="s">
        <v>228</v>
      </c>
      <c r="C21" s="33">
        <v>1032.24</v>
      </c>
    </row>
    <row r="22" spans="1:11" x14ac:dyDescent="0.25">
      <c r="A22" s="32" t="s">
        <v>229</v>
      </c>
      <c r="B22" s="32" t="s">
        <v>230</v>
      </c>
      <c r="C22" s="33">
        <v>496.8</v>
      </c>
    </row>
    <row r="23" spans="1:11" x14ac:dyDescent="0.25">
      <c r="A23" s="32" t="s">
        <v>148</v>
      </c>
      <c r="B23" s="32" t="s">
        <v>231</v>
      </c>
      <c r="C23" s="33">
        <v>1494.75</v>
      </c>
    </row>
    <row r="24" spans="1:11" x14ac:dyDescent="0.25">
      <c r="A24" s="32" t="s">
        <v>21</v>
      </c>
      <c r="B24" s="32" t="s">
        <v>232</v>
      </c>
      <c r="C24" s="33">
        <v>472.5</v>
      </c>
    </row>
    <row r="25" spans="1:11" x14ac:dyDescent="0.25">
      <c r="A25" s="35" t="s">
        <v>213</v>
      </c>
      <c r="B25" s="36" t="s">
        <v>237</v>
      </c>
      <c r="C25" s="18">
        <v>1422</v>
      </c>
    </row>
    <row r="26" spans="1:11" x14ac:dyDescent="0.25">
      <c r="A26" s="6"/>
      <c r="B26" s="10"/>
      <c r="C26" s="9"/>
    </row>
    <row r="27" spans="1:11" ht="15.75" thickBot="1" x14ac:dyDescent="0.3">
      <c r="A27" s="14"/>
      <c r="B27" s="14"/>
      <c r="C27" s="8">
        <f>SUBTOTAL(109,Table134567891011[Amount])</f>
        <v>64443.47</v>
      </c>
      <c r="I27" s="17"/>
      <c r="J27" s="17"/>
      <c r="K27" s="2"/>
    </row>
    <row r="28" spans="1:11" ht="15.75" thickTop="1" x14ac:dyDescent="0.25">
      <c r="I28" s="17"/>
      <c r="J28" s="17"/>
      <c r="K28" s="2"/>
    </row>
    <row r="29" spans="1:11" x14ac:dyDescent="0.25">
      <c r="I29" s="17"/>
      <c r="J29" s="17"/>
      <c r="K29" s="2"/>
    </row>
    <row r="30" spans="1:11" x14ac:dyDescent="0.25">
      <c r="I30" s="17"/>
      <c r="J30" s="17"/>
      <c r="K30" s="2"/>
    </row>
    <row r="31" spans="1:11" x14ac:dyDescent="0.25">
      <c r="I31" s="17"/>
      <c r="J31" s="17"/>
      <c r="K31" s="2"/>
    </row>
    <row r="32" spans="1:11" x14ac:dyDescent="0.25">
      <c r="I32" s="17"/>
      <c r="J32" s="17"/>
      <c r="K32" s="2"/>
    </row>
    <row r="33" spans="9:11" x14ac:dyDescent="0.25">
      <c r="I33" s="17"/>
      <c r="J33" s="17"/>
      <c r="K33" s="2"/>
    </row>
    <row r="34" spans="9:11" x14ac:dyDescent="0.25">
      <c r="I34" s="17"/>
      <c r="J34" s="17"/>
      <c r="K34" s="2"/>
    </row>
    <row r="35" spans="9:11" x14ac:dyDescent="0.25">
      <c r="I35" s="17"/>
      <c r="J35" s="17"/>
      <c r="K35" s="2"/>
    </row>
    <row r="36" spans="9:11" x14ac:dyDescent="0.25">
      <c r="I36" s="17"/>
      <c r="J36" s="17"/>
      <c r="K36" s="2"/>
    </row>
    <row r="37" spans="9:11" x14ac:dyDescent="0.25">
      <c r="I37" s="17"/>
      <c r="J37" s="17"/>
      <c r="K37" s="2"/>
    </row>
    <row r="38" spans="9:11" x14ac:dyDescent="0.25">
      <c r="I38" s="17"/>
      <c r="J38" s="17"/>
      <c r="K38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7"/>
  <sheetViews>
    <sheetView view="pageBreakPreview" topLeftCell="A4" zoomScaleNormal="100" zoomScaleSheetLayoutView="100" workbookViewId="0">
      <selection activeCell="B9" sqref="B9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</v>
      </c>
    </row>
    <row r="2" spans="1:3" x14ac:dyDescent="0.25">
      <c r="A2" s="1"/>
    </row>
    <row r="3" spans="1:3" x14ac:dyDescent="0.25">
      <c r="A3" s="3" t="s">
        <v>34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4" t="s">
        <v>189</v>
      </c>
      <c r="B6" s="4" t="s">
        <v>190</v>
      </c>
      <c r="C6" s="5">
        <v>477.6</v>
      </c>
    </row>
    <row r="7" spans="1:3" x14ac:dyDescent="0.25">
      <c r="A7" s="4" t="s">
        <v>111</v>
      </c>
      <c r="B7" s="4" t="s">
        <v>191</v>
      </c>
      <c r="C7" s="5">
        <v>251.4</v>
      </c>
    </row>
    <row r="8" spans="1:3" x14ac:dyDescent="0.25">
      <c r="A8" s="15" t="s">
        <v>111</v>
      </c>
      <c r="B8" s="16" t="s">
        <v>192</v>
      </c>
      <c r="C8" s="5">
        <v>277.8</v>
      </c>
    </row>
    <row r="9" spans="1:3" x14ac:dyDescent="0.25">
      <c r="A9" s="4" t="s">
        <v>193</v>
      </c>
      <c r="B9" s="4" t="s">
        <v>194</v>
      </c>
      <c r="C9" s="5">
        <v>444.12</v>
      </c>
    </row>
    <row r="10" spans="1:3" x14ac:dyDescent="0.25">
      <c r="A10" s="15" t="s">
        <v>4</v>
      </c>
      <c r="B10" s="15" t="s">
        <v>185</v>
      </c>
      <c r="C10" s="5">
        <v>9492.84</v>
      </c>
    </row>
    <row r="11" spans="1:3" x14ac:dyDescent="0.25">
      <c r="A11" s="4" t="s">
        <v>195</v>
      </c>
      <c r="B11" s="4" t="s">
        <v>196</v>
      </c>
      <c r="C11" s="5">
        <v>408</v>
      </c>
    </row>
    <row r="12" spans="1:3" x14ac:dyDescent="0.25">
      <c r="A12" s="15" t="s">
        <v>197</v>
      </c>
      <c r="B12" s="16" t="s">
        <v>198</v>
      </c>
      <c r="C12" s="5">
        <v>298.73</v>
      </c>
    </row>
    <row r="13" spans="1:3" x14ac:dyDescent="0.25">
      <c r="A13" s="4" t="s">
        <v>199</v>
      </c>
      <c r="B13" s="17" t="s">
        <v>200</v>
      </c>
      <c r="C13" s="5">
        <v>2400</v>
      </c>
    </row>
    <row r="14" spans="1:3" x14ac:dyDescent="0.25">
      <c r="A14" s="4" t="s">
        <v>201</v>
      </c>
      <c r="B14" s="4" t="s">
        <v>202</v>
      </c>
      <c r="C14" s="5">
        <v>978.71</v>
      </c>
    </row>
    <row r="15" spans="1:3" x14ac:dyDescent="0.25">
      <c r="A15" s="4" t="s">
        <v>208</v>
      </c>
      <c r="B15" s="4" t="s">
        <v>209</v>
      </c>
      <c r="C15" s="5">
        <v>2250.1799999999998</v>
      </c>
    </row>
    <row r="16" spans="1:3" x14ac:dyDescent="0.25">
      <c r="A16" s="4" t="s">
        <v>5</v>
      </c>
      <c r="B16" s="4" t="s">
        <v>187</v>
      </c>
      <c r="C16" s="5">
        <v>10106.26</v>
      </c>
    </row>
    <row r="17" spans="1:3" x14ac:dyDescent="0.25">
      <c r="A17" s="4" t="s">
        <v>186</v>
      </c>
      <c r="B17" s="4" t="s">
        <v>188</v>
      </c>
      <c r="C17" s="5">
        <v>28828</v>
      </c>
    </row>
    <row r="18" spans="1:3" x14ac:dyDescent="0.25">
      <c r="A18" s="4" t="s">
        <v>203</v>
      </c>
      <c r="B18" s="4" t="s">
        <v>204</v>
      </c>
      <c r="C18" s="5">
        <v>461.41</v>
      </c>
    </row>
    <row r="19" spans="1:3" x14ac:dyDescent="0.25">
      <c r="A19" s="4" t="s">
        <v>203</v>
      </c>
      <c r="B19" s="4" t="s">
        <v>205</v>
      </c>
      <c r="C19" s="5">
        <v>439.65</v>
      </c>
    </row>
    <row r="20" spans="1:3" x14ac:dyDescent="0.25">
      <c r="A20" s="4" t="s">
        <v>210</v>
      </c>
      <c r="B20" s="4" t="s">
        <v>211</v>
      </c>
      <c r="C20" s="5">
        <v>254</v>
      </c>
    </row>
    <row r="21" spans="1:3" x14ac:dyDescent="0.25">
      <c r="A21" s="4" t="s">
        <v>210</v>
      </c>
      <c r="B21" s="4" t="s">
        <v>212</v>
      </c>
      <c r="C21" s="5">
        <v>389</v>
      </c>
    </row>
    <row r="22" spans="1:3" x14ac:dyDescent="0.25">
      <c r="A22" s="4" t="s">
        <v>206</v>
      </c>
      <c r="B22" s="4" t="s">
        <v>207</v>
      </c>
      <c r="C22" s="5">
        <v>367.5</v>
      </c>
    </row>
    <row r="23" spans="1:3" x14ac:dyDescent="0.25">
      <c r="A23" s="4" t="s">
        <v>213</v>
      </c>
      <c r="B23" s="4" t="s">
        <v>214</v>
      </c>
      <c r="C23" s="5">
        <v>309</v>
      </c>
    </row>
    <row r="24" spans="1:3" x14ac:dyDescent="0.25">
      <c r="A24" s="4" t="s">
        <v>213</v>
      </c>
      <c r="B24" s="4" t="s">
        <v>215</v>
      </c>
      <c r="C24" s="5">
        <v>1422</v>
      </c>
    </row>
    <row r="25" spans="1:3" x14ac:dyDescent="0.25">
      <c r="A25" s="4"/>
      <c r="B25" s="4"/>
      <c r="C25" s="5"/>
    </row>
    <row r="26" spans="1:3" ht="15.75" thickBot="1" x14ac:dyDescent="0.3">
      <c r="A26" s="14"/>
      <c r="B26" s="14"/>
      <c r="C26" s="8">
        <f>SUBTOTAL(109,Table1345678910[Amount])</f>
        <v>59856.200000000004</v>
      </c>
    </row>
    <row r="27" spans="1:3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6"/>
  <sheetViews>
    <sheetView tabSelected="1"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</v>
      </c>
    </row>
    <row r="2" spans="1:3" x14ac:dyDescent="0.25">
      <c r="A2" s="1"/>
    </row>
    <row r="3" spans="1:3" x14ac:dyDescent="0.25">
      <c r="A3" s="3" t="s">
        <v>35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4" t="s">
        <v>179</v>
      </c>
      <c r="B6" s="14" t="s">
        <v>180</v>
      </c>
      <c r="C6" s="5">
        <v>3000</v>
      </c>
    </row>
    <row r="7" spans="1:3" x14ac:dyDescent="0.25">
      <c r="A7" s="4" t="s">
        <v>8</v>
      </c>
      <c r="B7" s="4" t="s">
        <v>171</v>
      </c>
      <c r="C7" s="5">
        <v>280.20999999999998</v>
      </c>
    </row>
    <row r="8" spans="1:3" x14ac:dyDescent="0.25">
      <c r="A8" s="4" t="s">
        <v>184</v>
      </c>
      <c r="B8" s="4" t="s">
        <v>405</v>
      </c>
      <c r="C8" s="5">
        <v>275</v>
      </c>
    </row>
    <row r="9" spans="1:3" x14ac:dyDescent="0.25">
      <c r="A9" s="4" t="s">
        <v>184</v>
      </c>
      <c r="B9" s="4" t="s">
        <v>405</v>
      </c>
      <c r="C9" s="5">
        <v>275</v>
      </c>
    </row>
    <row r="10" spans="1:3" x14ac:dyDescent="0.25">
      <c r="A10" s="4" t="s">
        <v>184</v>
      </c>
      <c r="B10" s="4" t="s">
        <v>406</v>
      </c>
      <c r="C10" s="5">
        <v>275</v>
      </c>
    </row>
    <row r="11" spans="1:3" x14ac:dyDescent="0.25">
      <c r="A11" s="15" t="s">
        <v>4</v>
      </c>
      <c r="B11" s="16" t="s">
        <v>182</v>
      </c>
      <c r="C11" s="5">
        <v>9223.4500000000007</v>
      </c>
    </row>
    <row r="12" spans="1:3" x14ac:dyDescent="0.25">
      <c r="A12" s="4" t="s">
        <v>23</v>
      </c>
      <c r="B12" s="4" t="s">
        <v>166</v>
      </c>
      <c r="C12" s="5">
        <v>333.7</v>
      </c>
    </row>
    <row r="13" spans="1:3" x14ac:dyDescent="0.25">
      <c r="A13" s="4" t="s">
        <v>120</v>
      </c>
      <c r="B13" s="4" t="s">
        <v>167</v>
      </c>
      <c r="C13" s="5">
        <v>17171.25</v>
      </c>
    </row>
    <row r="14" spans="1:3" x14ac:dyDescent="0.25">
      <c r="A14" s="4" t="s">
        <v>172</v>
      </c>
      <c r="B14" s="4" t="s">
        <v>173</v>
      </c>
      <c r="C14" s="5">
        <v>290.58999999999997</v>
      </c>
    </row>
    <row r="15" spans="1:3" x14ac:dyDescent="0.25">
      <c r="A15" s="4" t="s">
        <v>172</v>
      </c>
      <c r="B15" s="4" t="s">
        <v>174</v>
      </c>
      <c r="C15" s="5">
        <v>327.61</v>
      </c>
    </row>
    <row r="16" spans="1:3" x14ac:dyDescent="0.25">
      <c r="A16" s="4" t="s">
        <v>18</v>
      </c>
      <c r="B16" s="4" t="s">
        <v>175</v>
      </c>
      <c r="C16" s="5">
        <v>2236.4699999999998</v>
      </c>
    </row>
    <row r="17" spans="1:3" x14ac:dyDescent="0.25">
      <c r="A17" s="15" t="s">
        <v>5</v>
      </c>
      <c r="B17" s="16" t="s">
        <v>183</v>
      </c>
      <c r="C17" s="5">
        <v>10656.01</v>
      </c>
    </row>
    <row r="18" spans="1:3" x14ac:dyDescent="0.25">
      <c r="A18" s="15" t="s">
        <v>186</v>
      </c>
      <c r="B18" s="15" t="s">
        <v>181</v>
      </c>
      <c r="C18" s="5">
        <v>28425.95</v>
      </c>
    </row>
    <row r="19" spans="1:3" x14ac:dyDescent="0.25">
      <c r="A19" s="4" t="s">
        <v>20</v>
      </c>
      <c r="B19" s="4" t="s">
        <v>176</v>
      </c>
      <c r="C19" s="5">
        <v>389</v>
      </c>
    </row>
    <row r="20" spans="1:3" x14ac:dyDescent="0.25">
      <c r="A20" s="4" t="s">
        <v>21</v>
      </c>
      <c r="B20" s="4" t="s">
        <v>168</v>
      </c>
      <c r="C20" s="5">
        <v>641.29</v>
      </c>
    </row>
    <row r="21" spans="1:3" x14ac:dyDescent="0.25">
      <c r="A21" s="4" t="s">
        <v>11</v>
      </c>
      <c r="B21" s="4" t="s">
        <v>177</v>
      </c>
      <c r="C21" s="5">
        <v>309</v>
      </c>
    </row>
    <row r="22" spans="1:3" x14ac:dyDescent="0.25">
      <c r="A22" s="4" t="s">
        <v>11</v>
      </c>
      <c r="B22" s="4" t="s">
        <v>178</v>
      </c>
      <c r="C22" s="5">
        <v>1422</v>
      </c>
    </row>
    <row r="23" spans="1:3" x14ac:dyDescent="0.25">
      <c r="A23" s="4" t="s">
        <v>169</v>
      </c>
      <c r="B23" s="4" t="s">
        <v>170</v>
      </c>
      <c r="C23" s="5">
        <v>3874.44</v>
      </c>
    </row>
    <row r="24" spans="1:3" x14ac:dyDescent="0.25">
      <c r="A24" s="4"/>
      <c r="B24" s="4"/>
      <c r="C24" s="5"/>
    </row>
    <row r="25" spans="1:3" ht="15.75" thickBot="1" x14ac:dyDescent="0.3">
      <c r="A25" s="14"/>
      <c r="B25" s="14"/>
      <c r="C25" s="8">
        <f>SUBTOTAL(109,Table13456789[Amount])</f>
        <v>79405.97</v>
      </c>
    </row>
    <row r="26" spans="1:3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8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</v>
      </c>
    </row>
    <row r="2" spans="1:3" x14ac:dyDescent="0.25">
      <c r="A2" s="1"/>
    </row>
    <row r="3" spans="1:3" x14ac:dyDescent="0.25">
      <c r="A3" s="3" t="s">
        <v>36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4" t="s">
        <v>113</v>
      </c>
      <c r="B6" s="4" t="s">
        <v>165</v>
      </c>
      <c r="C6" s="5">
        <v>6440.4</v>
      </c>
    </row>
    <row r="7" spans="1:3" x14ac:dyDescent="0.25">
      <c r="A7" s="15" t="s">
        <v>3</v>
      </c>
      <c r="B7" s="15" t="s">
        <v>162</v>
      </c>
      <c r="C7" s="5">
        <v>29884.2</v>
      </c>
    </row>
    <row r="8" spans="1:3" x14ac:dyDescent="0.25">
      <c r="A8" s="14" t="s">
        <v>160</v>
      </c>
      <c r="B8" s="7" t="s">
        <v>161</v>
      </c>
      <c r="C8" s="5">
        <v>302.39999999999998</v>
      </c>
    </row>
    <row r="9" spans="1:3" x14ac:dyDescent="0.25">
      <c r="A9" s="4" t="s">
        <v>143</v>
      </c>
      <c r="B9" s="4" t="s">
        <v>144</v>
      </c>
      <c r="C9" s="5">
        <v>300</v>
      </c>
    </row>
    <row r="10" spans="1:3" x14ac:dyDescent="0.25">
      <c r="A10" s="4" t="s">
        <v>8</v>
      </c>
      <c r="B10" s="4" t="s">
        <v>155</v>
      </c>
      <c r="C10" s="5">
        <v>406.01</v>
      </c>
    </row>
    <row r="11" spans="1:3" x14ac:dyDescent="0.25">
      <c r="A11" s="15" t="s">
        <v>4</v>
      </c>
      <c r="B11" s="16" t="s">
        <v>164</v>
      </c>
      <c r="C11" s="11">
        <v>9605.9599999999991</v>
      </c>
    </row>
    <row r="12" spans="1:3" x14ac:dyDescent="0.25">
      <c r="A12" s="4" t="s">
        <v>23</v>
      </c>
      <c r="B12" s="4" t="s">
        <v>145</v>
      </c>
      <c r="C12" s="5">
        <v>412.69</v>
      </c>
    </row>
    <row r="13" spans="1:3" x14ac:dyDescent="0.25">
      <c r="A13" s="4" t="s">
        <v>9</v>
      </c>
      <c r="B13" s="4" t="s">
        <v>156</v>
      </c>
      <c r="C13" s="5">
        <v>279.36</v>
      </c>
    </row>
    <row r="14" spans="1:3" x14ac:dyDescent="0.25">
      <c r="A14" s="14" t="s">
        <v>18</v>
      </c>
      <c r="B14" s="14" t="s">
        <v>157</v>
      </c>
      <c r="C14" s="11">
        <v>2236.4699999999998</v>
      </c>
    </row>
    <row r="15" spans="1:3" x14ac:dyDescent="0.25">
      <c r="A15" s="4" t="s">
        <v>22</v>
      </c>
      <c r="B15" s="4" t="s">
        <v>146</v>
      </c>
      <c r="C15" s="5">
        <v>688.12</v>
      </c>
    </row>
    <row r="16" spans="1:3" x14ac:dyDescent="0.25">
      <c r="A16" s="15" t="s">
        <v>5</v>
      </c>
      <c r="B16" s="16" t="s">
        <v>163</v>
      </c>
      <c r="C16" s="11">
        <v>10762.38</v>
      </c>
    </row>
    <row r="17" spans="1:3" x14ac:dyDescent="0.25">
      <c r="A17" s="4" t="s">
        <v>27</v>
      </c>
      <c r="B17" s="4" t="s">
        <v>147</v>
      </c>
      <c r="C17" s="5">
        <v>537.67999999999995</v>
      </c>
    </row>
    <row r="18" spans="1:3" x14ac:dyDescent="0.25">
      <c r="A18" s="14" t="s">
        <v>20</v>
      </c>
      <c r="B18" s="7" t="s">
        <v>136</v>
      </c>
      <c r="C18" s="5">
        <v>389</v>
      </c>
    </row>
    <row r="19" spans="1:3" x14ac:dyDescent="0.25">
      <c r="A19" s="4" t="s">
        <v>148</v>
      </c>
      <c r="B19" s="4" t="s">
        <v>150</v>
      </c>
      <c r="C19" s="5">
        <v>1121.0999999999999</v>
      </c>
    </row>
    <row r="20" spans="1:3" x14ac:dyDescent="0.25">
      <c r="A20" s="4" t="s">
        <v>148</v>
      </c>
      <c r="B20" s="4" t="s">
        <v>149</v>
      </c>
      <c r="C20" s="5">
        <v>1414.39</v>
      </c>
    </row>
    <row r="21" spans="1:3" x14ac:dyDescent="0.25">
      <c r="A21" s="4" t="s">
        <v>151</v>
      </c>
      <c r="B21" s="4" t="s">
        <v>152</v>
      </c>
      <c r="C21" s="5">
        <v>275.94</v>
      </c>
    </row>
    <row r="22" spans="1:3" x14ac:dyDescent="0.25">
      <c r="A22" s="4" t="s">
        <v>128</v>
      </c>
      <c r="B22" s="4" t="s">
        <v>153</v>
      </c>
      <c r="C22" s="5">
        <v>10536</v>
      </c>
    </row>
    <row r="23" spans="1:3" x14ac:dyDescent="0.25">
      <c r="A23" s="4" t="s">
        <v>21</v>
      </c>
      <c r="B23" s="4" t="s">
        <v>154</v>
      </c>
      <c r="C23" s="5">
        <v>900.9</v>
      </c>
    </row>
    <row r="24" spans="1:3" x14ac:dyDescent="0.25">
      <c r="A24" s="14" t="s">
        <v>11</v>
      </c>
      <c r="B24" s="14" t="s">
        <v>158</v>
      </c>
      <c r="C24" s="13">
        <v>309</v>
      </c>
    </row>
    <row r="25" spans="1:3" x14ac:dyDescent="0.25">
      <c r="A25" s="6" t="s">
        <v>11</v>
      </c>
      <c r="B25" s="7" t="s">
        <v>159</v>
      </c>
      <c r="C25" s="11">
        <v>1422</v>
      </c>
    </row>
    <row r="26" spans="1:3" x14ac:dyDescent="0.25">
      <c r="A26" s="4"/>
      <c r="B26" s="4"/>
      <c r="C26" s="5"/>
    </row>
    <row r="27" spans="1:3" ht="15.75" thickBot="1" x14ac:dyDescent="0.3">
      <c r="A27" s="14"/>
      <c r="B27" s="14"/>
      <c r="C27" s="8">
        <f>SUBTOTAL(109,Table1345678[Amount])</f>
        <v>78224</v>
      </c>
    </row>
    <row r="28" spans="1:3" ht="15.75" thickTop="1" x14ac:dyDescent="0.25"/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F0B62F1355948A9F2857E8A9281C7" ma:contentTypeVersion="4" ma:contentTypeDescription="Create a new document." ma:contentTypeScope="" ma:versionID="3e9a83ea05ed1042718cf416b04754dd">
  <xsd:schema xmlns:xsd="http://www.w3.org/2001/XMLSchema" xmlns:xs="http://www.w3.org/2001/XMLSchema" xmlns:p="http://schemas.microsoft.com/office/2006/metadata/properties" xmlns:ns2="abeecf1c-038d-4299-9f0b-b275749891ee" targetNamespace="http://schemas.microsoft.com/office/2006/metadata/properties" ma:root="true" ma:fieldsID="f63fce95ada5944474f884d6c022d30f" ns2:_="">
    <xsd:import namespace="abeecf1c-038d-4299-9f0b-b275749891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ecf1c-038d-4299-9f0b-b27574989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0536F4-6947-4641-9E6D-4FDE58E10C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C5FF8A-E9F5-4FDF-BDAD-D6B79289FC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ED6E86-B009-4F27-BD0E-257384173C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ecf1c-038d-4299-9f0b-b27574989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March 2022</vt:lpstr>
      <vt:lpstr>February 2022</vt:lpstr>
      <vt:lpstr>January 2022</vt:lpstr>
      <vt:lpstr>December 2021</vt:lpstr>
      <vt:lpstr>November 2021</vt:lpstr>
      <vt:lpstr>October 2021</vt:lpstr>
      <vt:lpstr>September 2021</vt:lpstr>
      <vt:lpstr>August 2021</vt:lpstr>
      <vt:lpstr>July 2021</vt:lpstr>
      <vt:lpstr>June 2021</vt:lpstr>
      <vt:lpstr>May 2021</vt:lpstr>
      <vt:lpstr>April 2021</vt:lpstr>
      <vt:lpstr>'April 2021'!Print_Area</vt:lpstr>
      <vt:lpstr>'August 2021'!Print_Area</vt:lpstr>
      <vt:lpstr>'December 2021'!Print_Area</vt:lpstr>
      <vt:lpstr>'February 2022'!Print_Area</vt:lpstr>
      <vt:lpstr>'January 2022'!Print_Area</vt:lpstr>
      <vt:lpstr>'July 2021'!Print_Area</vt:lpstr>
      <vt:lpstr>'June 2021'!Print_Area</vt:lpstr>
      <vt:lpstr>'March 2022'!Print_Area</vt:lpstr>
      <vt:lpstr>'May 2021'!Print_Area</vt:lpstr>
      <vt:lpstr>'November 2021'!Print_Area</vt:lpstr>
      <vt:lpstr>'October 2021'!Print_Area</vt:lpstr>
      <vt:lpstr>'September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Saunders</dc:creator>
  <cp:lastModifiedBy>Ian Johnson</cp:lastModifiedBy>
  <cp:lastPrinted>2022-07-06T10:43:54Z</cp:lastPrinted>
  <dcterms:created xsi:type="dcterms:W3CDTF">2020-06-15T11:25:59Z</dcterms:created>
  <dcterms:modified xsi:type="dcterms:W3CDTF">2022-07-06T10:43:55Z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0x010100C0FF0B62F1355948A9F2857E8A9281C7</vt:lpwstr>
  </property>
  <property fmtid="{D5CDD505-2E9C-101B-9397-08002B2CF9AE}" pid="3" name="Order">
    <vt:r8>73400</vt:r8>
  </property>
</Properties>
</file>